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เงินอุดหนุน" sheetId="7" r:id="rId7"/>
  </sheets>
  <definedNames>
    <definedName name="_xlnm.Print_Titles" localSheetId="0">'1'!$3:$3</definedName>
    <definedName name="_xlnm.Print_Titles" localSheetId="1">'2'!$2:$2</definedName>
    <definedName name="_xlnm.Print_Titles" localSheetId="3">'4'!$2:$2</definedName>
    <definedName name="_xlnm.Print_Titles" localSheetId="6">'เงินอุดหนุน'!$8:$8</definedName>
  </definedNames>
  <calcPr fullCalcOnLoad="1"/>
</workbook>
</file>

<file path=xl/comments2.xml><?xml version="1.0" encoding="utf-8"?>
<comments xmlns="http://schemas.openxmlformats.org/spreadsheetml/2006/main">
  <authors>
    <author>iLLuSioN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>marsha: 1.อุดหนุนโครงการส่งเสริมการเรียนการสอน
2.กิจกรรมวันสำคัญและนันทนาการของโรงเรียน</t>
        </r>
      </text>
    </comment>
    <comment ref="A13" authorId="0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<sst xmlns="http://schemas.openxmlformats.org/spreadsheetml/2006/main" count="339" uniqueCount="299">
  <si>
    <t xml:space="preserve">     1)   ยุทธศาสตร์การการพัฒนาโครงสร้างพื้นฐานการจราจรและผังเมืองรวม</t>
  </si>
  <si>
    <r>
      <t>1.3</t>
    </r>
    <r>
      <rPr>
        <sz val="16"/>
        <rFont val="Times New Roman"/>
        <family val="1"/>
      </rPr>
      <t>  </t>
    </r>
    <r>
      <rPr>
        <sz val="16"/>
        <rFont val="Angsana New"/>
        <family val="1"/>
      </rPr>
      <t xml:space="preserve">จัดวางและจัดทำผังเมืองรวมเพื่อดำรงรักษาเมืองและ
  บริเวณที่เกี่ยวข้องหรือชนบท  </t>
    </r>
  </si>
  <si>
    <t>แนวทาง</t>
  </si>
  <si>
    <t>จำนวนเงิน</t>
  </si>
  <si>
    <t>1.  จัดสรรงบประมาณพัฒนาระบบสาธารณูปโภคในชุมชน  เพื่ออำนวยความสะดวกและให้บริการประชาชนอย่างทั่วถึง</t>
  </si>
  <si>
    <t>1.1    วางท่อระบายน้ำคสล. บริเวณถนนสายบ้านนายมังกร  หมู่ที่ 2</t>
  </si>
  <si>
    <t>1.2    ปรับปรุงถนนสายนาคำทวด  ซอย 2  หมู่ที่ 6</t>
  </si>
  <si>
    <t>1.3    ปรับปรุงถนนหมู่บ้านพรหมมันธานี - ทางหลวงหมายเลข 41 หมู่ที่  1</t>
  </si>
  <si>
    <t>1.4    ปรับปรุงถนนสายหมู่บ้านสาโรจน์  หมู่ที่  8</t>
  </si>
  <si>
    <t>1.5    ปรับปรุงถนนสายบ้านนายอำไพ-ท่าไฟใต้  หมู่ที่  4</t>
  </si>
  <si>
    <t>1.6    ปรับปรุงถนนสายบ้านนายพร้อม- เขตอบต.นาหลวงเสน หมู่ที่  5</t>
  </si>
  <si>
    <t>1.7    ปรับปรุงถนนสายหน้าเขาตาเล่ง  หมู่ที่  8</t>
  </si>
  <si>
    <t>1.8    ปรับปรุงถนนสายบ้านนวม  หมู่ที่  8</t>
  </si>
  <si>
    <t>1.9    ปรับปรุงถนนสายหนองเหรียง  หมู่ที่  6</t>
  </si>
  <si>
    <t xml:space="preserve">1.10  ก่อสร้างรางระบายน้ำ คสล. ถนนสายหลังถ้ำตลอด หมู่ที่  2    </t>
  </si>
  <si>
    <t>1.11  ปรับปรุงถนนและก่อสร้างรางระบายน้ำ คสล.ถนนสายเขากลาย - ปากคลอง                  หมู่ที่  3</t>
  </si>
  <si>
    <t>1.12  ปรับปรุงถนนและก่อสร้างรางระบายน้ำ คสล.ถนนสายคลองขี่เปล  หมู่ที่ 7</t>
  </si>
  <si>
    <t>1.13  ปรับปรุงถนนและก่อสร้างรางระบายน้ำคสล.ถนนสายซากุระ  หมู่ที่  8</t>
  </si>
  <si>
    <t>1.14  ปรับปรุงถนนสายกรุงแสง  หมู่ที่  2</t>
  </si>
  <si>
    <t>1.15  บุกเบิกถนนสายตลาดเกษตร-คลองนาแฝด  หมู่ที่  2</t>
  </si>
  <si>
    <t>1.16  ปรับปรุงถนนสายเอสพี แมนชั่น  หมู่ที่  8</t>
  </si>
  <si>
    <t>1.17  ปรับปรุงถนนสายหมู่บ้านเมืองทอง  ซอย 1,2 หมู่ที่  2</t>
  </si>
  <si>
    <t>1.18  ขยายเขตประปาถนนสายบ้านในพรุ  หมู่ที่  7</t>
  </si>
  <si>
    <t>1.19  ปรับปรุงถนนสายนาคำทวด ซอย 5  หมู่ที่  6</t>
  </si>
  <si>
    <t>1.20  ขยายเขตประปาถนนสายบ้านนายเจียร-ขำ  หมู่ที่  7</t>
  </si>
  <si>
    <t>1.21  ปรับปรุงถนนสายต้นแค-วังหีบ 2 และสายวังหีบ ซอย 9 หมู่ที่  5</t>
  </si>
  <si>
    <t>1.22  ปรับปรุงบ่อพักคสล.เดิมและก่อสร้างรางรายบ้ำน้ำคสล.รูปตัววี ถนนสายหน้าโรงเรียนพณิชยการทุ่งสง และถนนสายทุ่งสง-นาบอน หมู่ที่  7</t>
  </si>
  <si>
    <t>1.23  ก่อสร้างรางระบายน้ำ คสล.รูปตัวยูถนนสายนายอำเภอ  หมู่ที่  8</t>
  </si>
  <si>
    <t>1.24  ปรับปรุงถนนสายเขากลาย-ห้วยขัน  หมู่ที่  3</t>
  </si>
  <si>
    <t>1.26  ปรับปรุงถนนสายขวัญทิพย์กมล  หมู่ที่  7</t>
  </si>
  <si>
    <t>1.27  ปรับปรุงถนนสายและก่อสร้างรางคสล.ถนนสายฝาแฝด  ซอย 1 ซอย 2  หมู่ที่ 8</t>
  </si>
  <si>
    <t>1.28  วางท่อระบายน้ำคสล.และรางคสล.รูปตัววี ถนนสายรวมมิตร  หมู่ที่  2</t>
  </si>
  <si>
    <t>1.29  ปรับปรุงถนนและก่อสร้างรางระบายน้ำ คสล.รูปตัวยูถนนสายซอยบ้านหมวดรัตน์  และก่อสร้างรางคสล.รูปตัวยูถนนสายทุ่งสง-นาบอน หมู่ที่  6</t>
  </si>
  <si>
    <t>1.25  ปรับปรุงถนนและก่อสร้างรางระบายน้ำคสล.รูปตัวยู  ถนนสายทุ่งสง-ทุ่งใหญ่       ซอย  1 (หน้าโรงเรียนหนองหว้า)  หมู่ที่  1</t>
  </si>
  <si>
    <t>1.30  ปรับปรุงถนสายซอยข้างหมู่บ้านสุมิตรา หมู่ที่  7</t>
  </si>
  <si>
    <t>1.31  บุกเบิกถนนสายบ้านนายยวง  ศรีศิริ</t>
  </si>
  <si>
    <t>1.32  ขยายเขตประปาถนนสายบ้านนายมังกร  หมู่ที่  2</t>
  </si>
  <si>
    <t>1.33  วางท่อระบายน้ำคสล.ถนนสายทุ่งสง - นาบอน  หมู่ที่  7</t>
  </si>
  <si>
    <t>1.34  ขยายเขตประปาภูมิภาค  ถนนสายบ้านในเขา  หมู่ที่  8</t>
  </si>
  <si>
    <t>1.35  ขยายเขตประปาภูมิภาคถนนสายบ้านนายสมพงศ์ - นายจรัญ  หมู่ที่  7</t>
  </si>
  <si>
    <t>1.36  ขยายเขตประปาภูมิภาคถนนสายบ้านนายกำพล - นายชม  หมู่ที่ 7</t>
  </si>
  <si>
    <t>1.38  ซ่อมแซมถนนสายนายอำเภอ(หลังเขาตาเล่ง) หมู่ที่  8</t>
  </si>
  <si>
    <t>1.39  วางท่อคสล. 4  สาย</t>
  </si>
  <si>
    <t>1.40  วางท่อคลส.ถนนสายเขากลาย - ห้วยขัน  หมู่ที่ 3</t>
  </si>
  <si>
    <t>1.41  ปรับปรุงถนนสายบ้านนายแปลก-นายตัว หมู่ที่ 5</t>
  </si>
  <si>
    <t>1.42  ปรับปรุงถนนสายบ้านนายสมพร  หมู่ที่  5</t>
  </si>
  <si>
    <t>1.43  วางท่อระบายน้ำริมถนนสายตลาดเกษตร-คลองนาแฝด หมู่ที่ 2</t>
  </si>
  <si>
    <t>1.44  ปรับปรุงถนนสายบ้านนายสมศักดิ์-บ้านนางพุ่ม หมู่ที่ 7</t>
  </si>
  <si>
    <t>1.45  ปรับปรุงถนนสายบ้านนายบุญธรรม หมู่ที่  7</t>
  </si>
  <si>
    <t>1.46  ปรับปรุงถนนสายนายอำนวย  หมู่ที่ 5</t>
  </si>
  <si>
    <t xml:space="preserve">            2   จัดระบบจราจรขนส่งให้มีประสิทธิภาพ  มีความปลอดภัยในการสัญจร  </t>
  </si>
  <si>
    <t xml:space="preserve">             ความเสมอภาคในการใช้พื้นที่ถนนและพัฒนาระบบขนส่งที่ยั่งยืน</t>
  </si>
  <si>
    <t>-   ปรับปรุงผังเมืองรวมเมืองทุ่งสง(เฉพาะค่าใช้จ่ายของอบต.ชะมาย)</t>
  </si>
  <si>
    <t>รวม</t>
  </si>
  <si>
    <t>รวมทั้งสิ้น</t>
  </si>
  <si>
    <r>
      <t>2)</t>
    </r>
    <r>
      <rPr>
        <b/>
        <sz val="16"/>
        <rFont val="Times New Roman"/>
        <family val="1"/>
      </rPr>
      <t xml:space="preserve">  </t>
    </r>
    <r>
      <rPr>
        <b/>
        <sz val="16"/>
        <rFont val="Angsana New"/>
        <family val="1"/>
      </rPr>
      <t>ยุทธศาสตร์ด้านพัฒนาคนและสังคม</t>
    </r>
  </si>
  <si>
    <t xml:space="preserve">    -    โครงการส่งเสริมและฝึกอาชีพประชาชน</t>
  </si>
  <si>
    <t>       เพื่อใช้ในการปฏิบัติงานของ อบต.  และสร้างแรงจูงใจในการทำงาน</t>
  </si>
  <si>
    <t>ความต้องการของประชาชนตาม พรบ.การศึกษาแห่งชาติ</t>
  </si>
  <si>
    <r>
      <t xml:space="preserve"> 3)</t>
    </r>
    <r>
      <rPr>
        <b/>
        <sz val="7"/>
        <rFont val="Angsana New"/>
        <family val="1"/>
      </rPr>
      <t xml:space="preserve"> </t>
    </r>
    <r>
      <rPr>
        <b/>
        <sz val="16"/>
        <rFont val="Angsana New"/>
        <family val="1"/>
      </rPr>
      <t>ยุทธศาสตร์ด้านการพัฒนาเศรษฐกิจและแก้ไขปัญหาความยากจน</t>
    </r>
  </si>
  <si>
    <t xml:space="preserve">     1  แนวทางพัฒนาการให้บริการทางการศึกษาให้ครอบคลุม  และตอบสนอง</t>
  </si>
  <si>
    <t xml:space="preserve">     1.1  โครงการจ้างเหมาทำ อาหารโรงเรียน</t>
  </si>
  <si>
    <t>1.2  โครงการจัดตั้งศูนย์พัฒนาเด็กเล็กพร้อมจัดซื้ออุปกรณ์การเรียนการสอน</t>
  </si>
  <si>
    <t>1.3  โครงการสนับสนุนส่งเสริมกิจกรรมวิชาการในโรงเรียน</t>
  </si>
  <si>
    <t>2  สนับสนุนและพัฒนาการศึกษานอกระบบ</t>
  </si>
  <si>
    <t>2.1 โครงการอุดหนุนศูนย์การเรียนรู้ชุมชนตำบลชะมาย</t>
  </si>
  <si>
    <t>2.2  โครงการจัดตั้งห้องสมุดชุมชน(จัดอุปกรณ์คอมพิวเตอร์)</t>
  </si>
  <si>
    <t xml:space="preserve">2.3  โครงการอุดหนุนมัสยิดบารอกัส  </t>
  </si>
  <si>
    <t>3.  แนวทางอนุรักษ์เผยแพร่  และปลูกฝังศิลปวัฒนธรรม  และภูมิปัญญาท้องถิ่น</t>
  </si>
  <si>
    <t xml:space="preserve">4.  แนวทางพัฒนาให้บริการด้านสวัสดิการสังคมปรับปรุงการจัดระเบียบชุมชน  </t>
  </si>
  <si>
    <t>และพัฒนาให้มีประสิทธิภาพ</t>
  </si>
  <si>
    <t>4.1  โครงการอบต.ชะมายพบประชาชน</t>
  </si>
  <si>
    <t xml:space="preserve">    4.3  โครงการสำรวจข้อมูล จปฐ. เขตเมือง</t>
  </si>
  <si>
    <t xml:space="preserve">    4.4  โครงการรณรงค์ป้องกันยาเสพติดในชุมชน</t>
  </si>
  <si>
    <t xml:space="preserve">   5.   สนับสนุนพัฒนาศักยภาพคนและครอบครัว</t>
  </si>
  <si>
    <t xml:space="preserve">    5.1  โครงการส่งเสริมสภาเด็กและเยาวชนตำบลชะมาย</t>
  </si>
  <si>
    <t>5.2  โครงการพัฒนาศักยภาพเยาวชนและประชาชนด้านคอมพิวเตอร์</t>
  </si>
  <si>
    <t xml:space="preserve">    6.   แนวทางพัฒนาการให้บริการด้านสาธารณะสุข</t>
  </si>
  <si>
    <t xml:space="preserve">    5.3 โครงการสงเคราะห์ผู้สูงอายุ  ผู้ไร้ความสามารถ และผู้ป่วยโรคเอดส์</t>
  </si>
  <si>
    <t>6.1 โครงการควบคุมป้องกันโรคไข้เลือดออก  และโรคติดต่ออื่น  ๆ</t>
  </si>
  <si>
    <t>6.2 โครงการตรวจสุขภาพของลูกจ้างชั่วคราว</t>
  </si>
  <si>
    <t>6.3 โครงการจัดหาเครื่องมือเครื่องใช้ประจำศูนย์อนามัย</t>
  </si>
  <si>
    <t>6.4 โครงการจัดซื้ออาหารเสริม(นม)</t>
  </si>
  <si>
    <t xml:space="preserve">    7.  แนวทางให้กีฬาเป็นยุทธศาสตร์พัฒนาคนและสังคมฯ</t>
  </si>
  <si>
    <t>7.1 โครงการพัฒนากิจกรรมกีฬาต่าง ๆ  ให้มีความหลากหลายและจูงใจทุกกลุ่ม และทุกวัยรวมถึงผู้ด้อยโอกาสให้มีการเล่นกีฬามากขึ้น</t>
  </si>
  <si>
    <t xml:space="preserve">    8.  แนวทางสนับสนุนอุปกรณ์กีฬาสู่โรงเรียนและชุมชน</t>
  </si>
  <si>
    <t xml:space="preserve">    8.1  โครงการจัดซื้อวัสดุอุปกรณ์กีฬา</t>
  </si>
  <si>
    <t>แนวทางส่งเสริมประกอบอาชีพ  และฝึกอาชีพ</t>
  </si>
  <si>
    <t>งบประมาณ การติดตามประเมินผลเพื่อให้เกิดความโปร่งใส และประสิทธิภาพในการทำงาน</t>
  </si>
  <si>
    <t xml:space="preserve">  1.  แนวทางพัฒนาประสิทธิภาพในการบริหารโดยให้ประชาชนมีส่วนร่วมในการจัดทำแผนพัฒนา</t>
  </si>
  <si>
    <t xml:space="preserve">  2.  แนวทางพัฒนาระบบบริหารงานบุคคลให้เป็นไปตามระบบคุณธรรม และระบบจูงใจในการทำงาน</t>
  </si>
  <si>
    <t xml:space="preserve">3  แนวทางปรับปรุงประสิทธิภาพในการประสานงานระหว่างหน่วยงานต่าง ๆ  </t>
  </si>
  <si>
    <t>เพื่อลดการทำงานที่ซ้ำซ้อน และเพิ่มความรวดเร็วในการปฏิบัติงานให้มากขึ้น</t>
  </si>
  <si>
    <t>2.1    โครงการสนับสนุนการศึกษาต่อในระดับปริญญาตรีและปริญญาโท</t>
  </si>
  <si>
    <t xml:space="preserve">2.2    จัดซื้อเครื่องแต่งกายของคณะผู้บริหาร ส.อบต. ข้าราชการ พนักงานจ้างและอื่น ๆ  </t>
  </si>
  <si>
    <t xml:space="preserve">4  แนวทางปรับปรุงประสิทธิภาพในการให้บริการให้ข้อมูลข่าวสารแก่ประชาชน  </t>
  </si>
  <si>
    <t>ให้ประชาชนและพนักงานได้รับส่งสารได้อย่างถูกต้องและรวดเร็ว</t>
  </si>
  <si>
    <t xml:space="preserve">    4.1  จัดทำวารสาร อบต.ชะมาย</t>
  </si>
  <si>
    <r>
      <t xml:space="preserve">    4.3   จัดทำป้ายประชาสัมพันธ์  มีข้อความด้านหน้า</t>
    </r>
    <r>
      <rPr>
        <b/>
        <sz val="15"/>
        <rFont val="Angsana New"/>
        <family val="1"/>
      </rPr>
      <t xml:space="preserve"> </t>
    </r>
    <r>
      <rPr>
        <sz val="15"/>
        <rFont val="Angsana New"/>
        <family val="1"/>
      </rPr>
      <t>“องค์การบริหารส่วนตำบลชะมาย</t>
    </r>
  </si>
  <si>
    <t xml:space="preserve">   5.  เพิ่มประสิทธิภาพวิธีการทำงาน</t>
  </si>
  <si>
    <t xml:space="preserve">   6.  เพิ่มประสิทธิภาพการป้องกันภัยฝ่ายพลเรือน</t>
  </si>
  <si>
    <t xml:space="preserve">  7.  พัฒนาสถานที่  อุปกรณ์  และสิ่งอำนวยความสะดวกในการให้บริการ</t>
  </si>
  <si>
    <t xml:space="preserve">  7.1 โครงการก่อสร้างห้องเก็บตู้เอกสาร  </t>
  </si>
  <si>
    <t>สะดวกรวดเร็วเสมอภาค</t>
  </si>
  <si>
    <t>8.  พัฒนาบุคลากรให้มีทัศนคติที่ดีและมีใจรักในการให้บริการ</t>
  </si>
  <si>
    <t>9.  นำระบบเทคโนโลยีสารสนเทศฯ  หรือเทคโนโลยีสมัยใหม่มาใช้บริการให้มีความ</t>
  </si>
  <si>
    <t>9.1 โครงการจัดทำระบบเครือข่ายและอินเตอร์แน็ต</t>
  </si>
  <si>
    <t>9.2 โครงการจัดหาคอมพิวเตอร์ และอุปกรณ์ อื่น ๆ</t>
  </si>
  <si>
    <t>10.  การให้บริการคำนึงถึงความสะดวกและรวดเร็วโดยไม่ให้ประชาชนเสียเวลาและลดค่าใช้จ่าย</t>
  </si>
  <si>
    <t xml:space="preserve">      -   โครงการจัดเก็บภาษีนอกสถานที่</t>
  </si>
  <si>
    <t>1  แนวทางปรับปรุงภูมิทัศน์ของคูคลอง  โดยให้ประชาชนร่วมมือและสนับสนุนการพัฒนา</t>
  </si>
  <si>
    <t>สภาพภูมิทัศน์ริมคลองให้สะอาดสวยงาม</t>
  </si>
  <si>
    <t>-</t>
  </si>
  <si>
    <t>2  แนวทางเพิ่มประสิทธิภาพในการส่งเสริมและรักษาสภาพแวดล้อมในชุมชน</t>
  </si>
  <si>
    <t>ให้มีความสะอาดมีความเป็นระเบียบเรียบร้อย</t>
  </si>
  <si>
    <t>3  แนวทางเพิ่มประสิทธิภาพในการจัดการมูลฝอย  สิ่งปฏิกูล  และของเสียอันตราย</t>
  </si>
  <si>
    <t>3.1 โครงการจัดหาวัสดุอุปกรณ์ในด้านการรักษาความสะ อาด (จัดซื้อถังขยะ)</t>
  </si>
  <si>
    <t>สร้างแรงจูงใจในการเสียภาษี  ประชาสัมพันธ์</t>
  </si>
  <si>
    <t xml:space="preserve">1.  แนวทางจัดทำแผนที่ภาษีให้เป็นปัจจุบันและถูกต้อง  นำแผนที่ภาษีมาจัดเก็บอย่างต่อเนื่อง  </t>
  </si>
  <si>
    <t xml:space="preserve">   -   จัดวางระบบแผนที่ภาษีและทะเบียนทรัพย์สินของอบต.ชะมาย หมู่ที่ 1 – 8 </t>
  </si>
  <si>
    <t>2  แนวทางสร้างแรงจูงใจในการ   เสียภาษี  ประชาสัมพันธ์และขอความร่วมมือจากผู้เสียภาษี</t>
  </si>
  <si>
    <t>2.1  โครงการประชาสัมพันธ์</t>
  </si>
  <si>
    <t xml:space="preserve">   2.2  โครงการสร้างแรงจูงใจในการชำระภาษี</t>
  </si>
  <si>
    <t>3  แนวทางจัดซื้อสาจัดจ้างมีการแข่งขันอย่างเป็นธรรม  โปร่งใส  ตรวจสอบได้</t>
  </si>
  <si>
    <t xml:space="preserve">    -  โครงการประชาสัมพันธ์โครงการสอบราคาจ้างและแผนการจัดหาพัสดุทาง </t>
  </si>
  <si>
    <t>web site  www.chamailocal.com    และศูนย์ข้อมูลข่าวสารอบต.ชะมาย</t>
  </si>
  <si>
    <t xml:space="preserve">  7.2  โครงการปรับปรุงห้องสำนักงาน</t>
  </si>
  <si>
    <t>3.1 โครงการปรับปรุงเครื่องมือสื่อสาร</t>
  </si>
  <si>
    <t xml:space="preserve">   2.3  โครงการอบรมภาษี</t>
  </si>
  <si>
    <t xml:space="preserve">  7.3  โครงการปรับปรุงห้องสำนักงานส่วนการคลัง</t>
  </si>
  <si>
    <t>3.2    โครงการจัดการเรื่องที่ทิ้งกลบมูลฝอย</t>
  </si>
  <si>
    <t xml:space="preserve">3.1  โครงการประเพณีแห่ผ้าขึ้นธาตุ </t>
  </si>
  <si>
    <t xml:space="preserve">    3.2   โครงการจัดงานเดือนสิบ</t>
  </si>
  <si>
    <t xml:space="preserve">    3.3   โครงการจัดงานประเพณีลอยกระทง</t>
  </si>
  <si>
    <t xml:space="preserve">    3.4   โครงการจัดงานประเพณีชักพระ</t>
  </si>
  <si>
    <r>
      <t xml:space="preserve">    3.5   โครงการจัดงาน 12 สิงหามหาราชินี </t>
    </r>
    <r>
      <rPr>
        <sz val="15"/>
        <rFont val="AngsanaUPC"/>
        <family val="1"/>
      </rPr>
      <t xml:space="preserve"> </t>
    </r>
  </si>
  <si>
    <r>
      <t xml:space="preserve">    3.6   โครงการจัดงาน  5   ธันวามหาราช</t>
    </r>
    <r>
      <rPr>
        <sz val="15"/>
        <rFont val="AngsanaUPC"/>
        <family val="1"/>
      </rPr>
      <t xml:space="preserve"> </t>
    </r>
  </si>
  <si>
    <t xml:space="preserve">    3.7   โครงการจัดงานวันปิยะมหาราช </t>
  </si>
  <si>
    <t xml:space="preserve">    3.8   โครงการจัดพิธีวันผู้สูงอายุและวันกตัญญูในวันสงกรานต์ </t>
  </si>
  <si>
    <t xml:space="preserve">    3.9   โครงการจัดงานวันขึ้นปีใหม่ </t>
  </si>
  <si>
    <t xml:space="preserve">    3.10  โครงการจัดงานวันเด็ก</t>
  </si>
  <si>
    <t>3.11 โครงการสนับสนุนส่งเสริมศิลปินพื้นบ้าน</t>
  </si>
  <si>
    <t xml:space="preserve">       6.2  ค่าใช้จ่ายเกี่ยวกับสมาชิกอปพร.</t>
  </si>
  <si>
    <t xml:space="preserve">       6.1 โครงการฝึกอบรมอาสาสมัครป้องกันภัยฝ่ายพลเรือน</t>
  </si>
  <si>
    <t xml:space="preserve"> 1.1  โครงการช่วยเหลือผู้ประสบสาธารณภัยในชุมชน</t>
  </si>
  <si>
    <t xml:space="preserve"> 1.2  โครงการดูแลสิ่งแวดล้อมทางสาธารณะในชุมชน</t>
  </si>
  <si>
    <t xml:space="preserve">   4.4  จัดซื้อวารสารประชาสัมพันธ์</t>
  </si>
  <si>
    <t xml:space="preserve">    4.5  โครงการรณรงค์ให้ประชาชนพร้อมใจไปเลือกตั้ง</t>
  </si>
  <si>
    <t xml:space="preserve">       6.3  โครงการชะมายปลอดภัย</t>
  </si>
  <si>
    <t>2.1  โครงการปรับปรุงภูมิทัศน์ (ทาสีรั้วและอาคารสำนักงาน)</t>
  </si>
  <si>
    <t xml:space="preserve">    2.2  โครงการขุดลอกคูคลอง</t>
  </si>
  <si>
    <t xml:space="preserve">  7.4   โครงการบำรุงรักษาและซ่อมแซมทรัพย์สิน</t>
  </si>
  <si>
    <t xml:space="preserve">       6.4  โครงการลดอุบัติเหตุบนท้องถนน</t>
  </si>
  <si>
    <t xml:space="preserve">   1.1โครงการจัดทำแผนพัฒนาตำบล</t>
  </si>
  <si>
    <t xml:space="preserve">   1.2โครงการจัดการเลือกตั้ง</t>
  </si>
  <si>
    <t xml:space="preserve">    4.2   จัดทำแผ่นพับ โปสเตอร์  วารสารประชาสัมพันธ์และอื่น ๆ ที่ใช้ในการประชาสัมพันธ์ของ อบต.</t>
  </si>
  <si>
    <t xml:space="preserve">         ยินดีต้อนรับ” ด้านหลัง “ขอให้เดินทางโดยสวัสดิภาพ” – ขนาด  1.20 x 2.40 เมตร </t>
  </si>
  <si>
    <t xml:space="preserve">     -  โครงการอบรมพนักงานลูกจ้างผู้บริหารและสมาชิกสภาฯ</t>
  </si>
  <si>
    <t>1.47  ขยายเขตไฟฟ้า ซอยปราณี สายนายอำเภอ หมู่ที่  6</t>
  </si>
  <si>
    <t>1.4  โครงการสนับสนุนส่งเสริมกิจกรรมวันสำคัญและนันทนาการในโรงเรียน</t>
  </si>
  <si>
    <t>6.5 โครงการส่งเสริมอาสาสมัครสาธารณสุขหมู่บ้าน</t>
  </si>
  <si>
    <t>วัสดุเชื้อเพลิงและหล่อลื่น ,แบบพิมพ์ ,วัสดุโฆษณา ,วัสดุอุปกรณ์ก่อสร้าง,วัสดุงานบ้านงานครัว และครุภัณฑ์สำนักงาน)</t>
  </si>
  <si>
    <r>
      <t xml:space="preserve">   5.1โครงการจัดหาวัสดุ  และครุภัณฑ์ต่าง ๆ</t>
    </r>
    <r>
      <rPr>
        <sz val="13"/>
        <rFont val="Angsana New"/>
        <family val="1"/>
      </rPr>
      <t>(วัสดุสำนักงาน ,วัสดุคอมพิวเตอร์,วัสดุยานพหนะและขนส่ง,</t>
    </r>
  </si>
  <si>
    <t xml:space="preserve">   5.2  โครงการสำรวจความพึงพอใจของผู้รับบริการเพื่อปรับปรุงและพัฒนา</t>
  </si>
  <si>
    <t xml:space="preserve">2.1  ซื้อดวงโคมไฟกระพริบจราจร  </t>
  </si>
  <si>
    <t>2.2  ซื้อวัสดุจราจรและอุปกรณ์ที่เกี่ยวเนื่อง</t>
  </si>
  <si>
    <t>4  อุดหนุนกลุ่มอาชีพเลี้ยงปลาดุก หมู่ที่  4</t>
  </si>
  <si>
    <t>3  อุดหนุนกลุ่มอาชีพเลี้ยงปลาดุก  หมู่ที่  3</t>
  </si>
  <si>
    <t>1  อุดหนุนกลุ่มอาชีพเลี้ยงปลาดุกบ้านหนองแสง  หมู่ที่  1</t>
  </si>
  <si>
    <t>2  อุดหนุนกลุ่มอาชีพเลี้ยงปลาดุกบ้านนาคำทวด  หมู่ที่  6</t>
  </si>
  <si>
    <t>3.12 โครงการสนับสนุนลูกเสือชาวบ้าน</t>
  </si>
  <si>
    <t>5.)  ยุทธศาสตร์ด้านสิ่งแวดล้อมและพัฒนาระบบป้องกันและแก้ไขปัญหาน้ำท่วม</t>
  </si>
  <si>
    <t>6. )  ยุทธศาสตร์ด้านการเงินการคลัง</t>
  </si>
  <si>
    <t>1.5  โครงการพัฒนาคุณธรรมจริยธรรมและสิ่งแวดล้อม</t>
  </si>
  <si>
    <t>6.6 โครงการพัฒนาศักยภาพอาสาสมัคีรสาธารณสุขตำบลชะมาย</t>
  </si>
  <si>
    <t>1.6  โครงการสนับสนุนอุปกรณ์เพื่อการศึกษา (โปรเจ็กเตอร์ และติดตั้งดาวเทียม)</t>
  </si>
  <si>
    <t>1.7  โครงการสนับสนุนการฝึกอาชีพในโรงเรียน</t>
  </si>
  <si>
    <t>1.48  ขยายเขตไฟฟ้า ถนนหน้าโรงแรมทองภักดี  หมู่ที่  1</t>
  </si>
  <si>
    <t>1.49  ขยายเขตไฟฟ้าถนนบ้านนายชาญ  เสียงดี  หมู่ที่  3</t>
  </si>
  <si>
    <t>1.50  ขยายเขตไฟฟ้าบ้านนางอำภา  ทองทิพย์  หมู่ที่  3</t>
  </si>
  <si>
    <t>1.51  ขยายเขตไฟฟ้าถนนสนามชนโคนาแฝด  หมู่ที่  3</t>
  </si>
  <si>
    <t>1.52  ขยายเขตไฟฟ้าถนนบ้านนายเล็ก  หมู่ที่  4</t>
  </si>
  <si>
    <t>1.53  ขยายเขตไฟฟ้าถนนสายบ่านนายประหยัด  จริตงาม  หมู่ที่  4</t>
  </si>
  <si>
    <t>1.54  ขยายเขตไฟฟ้าถนนบ้านนายเหริญ  พลูเกิด  หมู่ที่  4</t>
  </si>
  <si>
    <t>1.55  ขยายเขตไฟฟ้าถนนสายบ้านนางดี  (ในตุ้ง) หมู่ที่  4</t>
  </si>
  <si>
    <t>1.56  ขยายเขตไฟฟ้าถนนสายบ้านนางจัด  พันธ์วงษ์  หมู่ที่  7</t>
  </si>
  <si>
    <t>1.57  ขยายเขตไฟฟ้าถนนสายบ้านจสอ.สุพจน์  รักษ์ศรีทอง  หมู่ที่  4</t>
  </si>
  <si>
    <t>1.58  ขยายเขตไฟฟ้าถนนสายบ้านนายนิยม   สุขเจริญ  หมู่ที่  7</t>
  </si>
  <si>
    <t>1.59  ขยายเขตไฟฟ้าถนนสายบ้านนางชู  ปารนกลาง หมู่ที่ 7</t>
  </si>
  <si>
    <t>1.60  ขยายเขตไฟฟ้าถนนสายบ้านผู้ใหญ่เชียร  หมู่ที่  7</t>
  </si>
  <si>
    <t>1.61  ขยายเขตไฟฟ้าถนนสายบ้านนางย่อย  ศรีวงแวว    หมู่ที่  7</t>
  </si>
  <si>
    <t>1.62  ขยายเขตไฟฟ้าถนนสายบ้านนายสวัสดิ์  ฟองงาม  หมู่ที่  3</t>
  </si>
  <si>
    <t>รายละเอียดเงินอุดหนุนขององค์การบริหารส่วนตำบลชะมาย</t>
  </si>
  <si>
    <t>วันเดือนปี</t>
  </si>
  <si>
    <t>ลำดับที่</t>
  </si>
  <si>
    <t>รายการ</t>
  </si>
  <si>
    <t xml:space="preserve"> 11 เม.ย. 51</t>
  </si>
  <si>
    <t xml:space="preserve"> 1/2551</t>
  </si>
  <si>
    <t>อุดหนุนคณะกรรมการหมู่บ้าน หมู่ที่  6 (จัดประเพณีรดน้ำผู้สูงอายุ)</t>
  </si>
  <si>
    <t xml:space="preserve"> 22 เม.ย. 51</t>
  </si>
  <si>
    <t>อุดหนุนคณะกรรมการหมู่บ้าน หมู่ที่  5 (จัดประเพณีรดน้ำผู้สูงอายุ)</t>
  </si>
  <si>
    <t>อุดหนุนคณะกรรมการหมู่บ้าน หมู่ที่  3 (จัดประเพณีรดน้ำผู้สูงอายุ)</t>
  </si>
  <si>
    <t>อุดหนุนคณะกรรมการหมู่บ้าน หมู่ที่  7 (จัดประเพณีรดน้ำผู้สูงอายุ)</t>
  </si>
  <si>
    <t>อุดหนุนคณะกรรมการหมู่บ้าน หมู่ที่ 1 (จัดประเพณีรดน้ำผู้สูงอายุ)</t>
  </si>
  <si>
    <t>อุดหนุนคณะกรรมการหมู่บ้าน หมู่ที่  2 (จัดประเพณีรดน้ำผู้สูงอายุ)</t>
  </si>
  <si>
    <t xml:space="preserve"> 23 เม.ย. 51</t>
  </si>
  <si>
    <t>อุดหนุนคณะกรรมการหมู่บ้าน หมู่ที่  8 (จัดประเพณีรดน้ำผู้สูงอายุ)</t>
  </si>
  <si>
    <t xml:space="preserve"> 15 พ.ค. 51</t>
  </si>
  <si>
    <t xml:space="preserve"> 2/2551</t>
  </si>
  <si>
    <t xml:space="preserve"> 3/2551</t>
  </si>
  <si>
    <t xml:space="preserve"> 4/2551</t>
  </si>
  <si>
    <t xml:space="preserve"> 5/2551</t>
  </si>
  <si>
    <t xml:space="preserve"> 6/2551</t>
  </si>
  <si>
    <t>อุดหนุนมัสยิดมารอกัต</t>
  </si>
  <si>
    <t>อุดหนุนศิลปินพื้นบ้าน</t>
  </si>
  <si>
    <t xml:space="preserve"> 16 พ.ค. 51</t>
  </si>
  <si>
    <t xml:space="preserve"> 22 พ.ค. 51</t>
  </si>
  <si>
    <t xml:space="preserve"> 4 มิ.ย. 51</t>
  </si>
  <si>
    <t xml:space="preserve"> 7/2551</t>
  </si>
  <si>
    <t xml:space="preserve"> 8/2551</t>
  </si>
  <si>
    <t xml:space="preserve"> 9/2551</t>
  </si>
  <si>
    <t xml:space="preserve"> 10/2551</t>
  </si>
  <si>
    <t xml:space="preserve"> 11/2551</t>
  </si>
  <si>
    <t xml:space="preserve"> 12/2551</t>
  </si>
  <si>
    <t xml:space="preserve"> 13/2551</t>
  </si>
  <si>
    <t xml:space="preserve"> 14/2551</t>
  </si>
  <si>
    <t>อุดหนุนโรงเรียนบ้านหนองหว้า (สอนคอมพิวเตอร์)</t>
  </si>
  <si>
    <t>อุดหนุนโรงเรียนบ้านหนองหว้า (อาหารกลางวัน ภาคเรียนที่ 1/2551)</t>
  </si>
  <si>
    <t>อุดหนุนโรงเรียนบ้านหนองหว้า (อาหารกลางวัน ภาคเรียนที่ 2/2551)</t>
  </si>
  <si>
    <t xml:space="preserve"> 13 มิ.ย. 51</t>
  </si>
  <si>
    <t xml:space="preserve"> 18 มิ.ย. 51</t>
  </si>
  <si>
    <t xml:space="preserve"> 15/2551</t>
  </si>
  <si>
    <t xml:space="preserve"> 18/2551</t>
  </si>
  <si>
    <t xml:space="preserve"> 19/2551</t>
  </si>
  <si>
    <t>อุดหนุนศูนย์การเรียนรู้ชุมชน (ศรช.)</t>
  </si>
  <si>
    <t>อุดหนุนอาหารกลางวันโรงเรียนวัดวังหีบ</t>
  </si>
  <si>
    <t>อุดหนุนอาหารกลางวันโรงเรียนวัดเขากลาย</t>
  </si>
  <si>
    <t>4.) ยุทธศาสตร์ด้านการบริหารและการจัดการองค์กร</t>
  </si>
  <si>
    <t xml:space="preserve"> 19 มิ.ย. 51</t>
  </si>
  <si>
    <t xml:space="preserve"> 16/2551</t>
  </si>
  <si>
    <t xml:space="preserve"> 17/2552</t>
  </si>
  <si>
    <t>อุดหนุนสภานีตำรวจภูธรอำเภอทุ่งสง</t>
  </si>
  <si>
    <t>พัฒนาศักยภาพของอาสาสมัครสาธารณสุขตำบลชะมายปี 2551</t>
  </si>
  <si>
    <t>จัดซื้อคอมพิวเตอร์กระเป๋าหิ้วและเครื่องฉายโปรเจ็กเตอร์(โรงเรียนบ้านหนองหว้า)</t>
  </si>
  <si>
    <t>ติดตั้งดาวเทียมเพื่อการศึกษา  (โรงเรียนบ้านหนองหว้า)</t>
  </si>
  <si>
    <t>นวดแผนไทย  (โรงเรียนบ้านหนองหว้า)</t>
  </si>
  <si>
    <r>
      <t xml:space="preserve">อุดหนุนโครงการส่งเสริมการเรียนการสอน </t>
    </r>
    <r>
      <rPr>
        <sz val="14"/>
        <rFont val="Angsana New"/>
        <family val="1"/>
      </rPr>
      <t>(พัฒนาคุณภาพผู้เรียนด้านความรู้คอมพิวเตอร์)</t>
    </r>
  </si>
  <si>
    <r>
      <t xml:space="preserve">อุดหนุนโครงการส่งเสริมการเรียนการสอน </t>
    </r>
    <r>
      <rPr>
        <sz val="14"/>
        <rFont val="Angsana New"/>
        <family val="1"/>
      </rPr>
      <t>(จัดหาครู อาจารย์ ที่มีความเชี่ยวชาญพิเศษ)</t>
    </r>
  </si>
  <si>
    <r>
      <t>อุดหนุนสถานีอนามัยบ้านหนองหว้า</t>
    </r>
    <r>
      <rPr>
        <sz val="12"/>
        <rFont val="Angsana New"/>
        <family val="1"/>
      </rPr>
      <t>(โครงการควบคุมและป้องกันโรคไข้เลือดออกในชุมชน ปี 2551)</t>
    </r>
  </si>
  <si>
    <t>อุดหนุนศิลปินพื้นบ้าน (กลุ่มศิลปินพื้นบ้านมโนราห์บ้านห้วยขัน"  หมู่ที่ 4)</t>
  </si>
  <si>
    <t>อุดหนุนศิลปินพื้นบ้าน (กลุ่มหนังตะลุง  หมู่ที่ 8)</t>
  </si>
  <si>
    <t>อุดหนุนกลุ่มอาชีพในเขตตำบลชะมาย (กลุ่มเลี้ยงปลาดุกบ้านหนองแสง หมู่ที่ 1)</t>
  </si>
  <si>
    <t>อุดหนุนกลุ่มอาชีพในเขตตำบลชะมาย (กลุ่มเลี้ยงปลาดุกบ้านนาคำทวด หมู่ที่ 6)</t>
  </si>
  <si>
    <t>อุดหนุนการจัดกิจกรรมวันสำคัญและนันทนาการของโรงเรียน(วัดวังหีบ)</t>
  </si>
  <si>
    <t>อุดหนุนการจัดกิจกรรมวันสำคัญและนันทนาการของโรงเรียน(วัดเขากลาย)</t>
  </si>
  <si>
    <t>อุดหนุนการจัดงานเทศกาลประเพณีชักพระอำเภอทุ่งสง ประจำปี 2551</t>
  </si>
  <si>
    <t>อุดหนุนการจังานประเพณีเดือนสิบ ประจำปี 2551</t>
  </si>
  <si>
    <t>อุดหนุนกลุ่มอาชีพในเขตตำบลชะมาย (กลุ่มเลี้ยงปลาดุก หมู่ที่ 3)</t>
  </si>
  <si>
    <t>อุดหนุนกลุ่มอาชีพในเขตตำบลชะมาย (กลุ่มเลี้ยงปลาดุก หมู่ที่  4)</t>
  </si>
  <si>
    <t>อุดหนุนอำเภอทุ่งสง (โครงการฝึกอบรมลูกเสือชาวบ้านเฉลิมพระเกียรติฯ)</t>
  </si>
  <si>
    <t xml:space="preserve"> 21/2551</t>
  </si>
  <si>
    <t xml:space="preserve"> 22/2551</t>
  </si>
  <si>
    <t xml:space="preserve"> 23/2551</t>
  </si>
  <si>
    <t xml:space="preserve"> 24/2551</t>
  </si>
  <si>
    <t xml:space="preserve"> 25/2551</t>
  </si>
  <si>
    <t xml:space="preserve"> 26/2551</t>
  </si>
  <si>
    <t xml:space="preserve"> 27/2551</t>
  </si>
  <si>
    <t xml:space="preserve"> 28/2551</t>
  </si>
  <si>
    <t xml:space="preserve"> 29/2551</t>
  </si>
  <si>
    <t xml:space="preserve"> 30/2551</t>
  </si>
  <si>
    <t xml:space="preserve"> 31/2551</t>
  </si>
  <si>
    <t xml:space="preserve"> 32/2551</t>
  </si>
  <si>
    <t xml:space="preserve"> 33/2551</t>
  </si>
  <si>
    <t xml:space="preserve"> 34/2551</t>
  </si>
  <si>
    <t xml:space="preserve"> 35/2551</t>
  </si>
  <si>
    <t xml:space="preserve"> 36/2551</t>
  </si>
  <si>
    <t xml:space="preserve"> 37/2551</t>
  </si>
  <si>
    <t xml:space="preserve"> 38/2551</t>
  </si>
  <si>
    <t xml:space="preserve"> 40/2551</t>
  </si>
  <si>
    <t xml:space="preserve"> 27 มิ.ย. 51</t>
  </si>
  <si>
    <t xml:space="preserve"> 8 ก.ค. 51</t>
  </si>
  <si>
    <t xml:space="preserve"> 9 ก.ค. 51</t>
  </si>
  <si>
    <t xml:space="preserve"> 10 ก.ค. 51</t>
  </si>
  <si>
    <t xml:space="preserve"> 20/2552</t>
  </si>
  <si>
    <t xml:space="preserve"> 14 ก.ค. 51</t>
  </si>
  <si>
    <t xml:space="preserve"> 21 ก.ค. 51</t>
  </si>
  <si>
    <t xml:space="preserve"> 23 ก.ค. 51</t>
  </si>
  <si>
    <t xml:space="preserve"> 7 ส.ค. 51</t>
  </si>
  <si>
    <t xml:space="preserve"> 13 ส.ค. 51</t>
  </si>
  <si>
    <t xml:space="preserve"> 15 ส.ค. 51</t>
  </si>
  <si>
    <t xml:space="preserve"> 41/2551</t>
  </si>
  <si>
    <t xml:space="preserve"> 26 ส.ค. 51</t>
  </si>
  <si>
    <t xml:space="preserve"> 10 ก.ย. 51</t>
  </si>
  <si>
    <t xml:space="preserve"> 12 ก.ย. 51</t>
  </si>
  <si>
    <r>
      <t>อุดหนุนอาสาสมัครสาธารณสุขหมู่บ้าน</t>
    </r>
    <r>
      <rPr>
        <sz val="10"/>
        <rFont val="Angsana New"/>
        <family val="1"/>
      </rPr>
      <t xml:space="preserve"> (โครงการรณรงค์ ควบคุมและป้องกันโรคไข้เลือดออกโดยชุมชน ปี2551)</t>
    </r>
  </si>
  <si>
    <r>
      <t>อุดหนุนอาสาสมัครสาธารณสุขหมู่บ้าน</t>
    </r>
    <r>
      <rPr>
        <sz val="10.5"/>
        <rFont val="Angsana New"/>
        <family val="1"/>
      </rPr>
      <t xml:space="preserve"> </t>
    </r>
    <r>
      <rPr>
        <sz val="10"/>
        <rFont val="Angsana New"/>
        <family val="1"/>
      </rPr>
      <t>(โครงการพัฒนาศักยภาพของอาสาสมัครสาธารณสุขตำบลชะมายปี 2551)</t>
    </r>
  </si>
  <si>
    <r>
      <t>อุดหนุนการจัดกิจกรรมวันสำคัญและนันทนาการของโรงเรียน</t>
    </r>
    <r>
      <rPr>
        <sz val="10"/>
        <rFont val="Angsana New"/>
        <family val="1"/>
      </rPr>
      <t>(แข่งขันกีฬาโรงเรียนบ้านหนองหว้า)</t>
    </r>
  </si>
  <si>
    <t>1.37  วางท่อระบายน้ำ คสล.ถนนสายคลองขี่เปล หมู่ที่  7</t>
  </si>
  <si>
    <t>รายงานผลการปฏิบัติงานองค์การบริหารส่วนตำบลชะมาย  ประจำปี 2551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</si>
</sst>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19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6"/>
      <name val="Angsana New"/>
      <family val="1"/>
    </font>
    <font>
      <sz val="8"/>
      <name val="Arial"/>
      <family val="0"/>
    </font>
    <font>
      <sz val="15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ngsana New"/>
      <family val="1"/>
    </font>
    <font>
      <sz val="10"/>
      <name val="Angsana New"/>
      <family val="1"/>
    </font>
    <font>
      <sz val="15"/>
      <name val="AngsanaUPC"/>
      <family val="1"/>
    </font>
    <font>
      <b/>
      <sz val="15"/>
      <name val="Angsana New"/>
      <family val="1"/>
    </font>
    <font>
      <b/>
      <sz val="7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0.5"/>
      <name val="Angsana New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15" applyAlignment="1">
      <alignment/>
    </xf>
    <xf numFmtId="43" fontId="5" fillId="0" borderId="0" xfId="15" applyNumberFormat="1" applyFont="1" applyAlignment="1">
      <alignment/>
    </xf>
    <xf numFmtId="0" fontId="2" fillId="0" borderId="1" xfId="0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0" fontId="2" fillId="0" borderId="1" xfId="0" applyFont="1" applyBorder="1" applyAlignment="1">
      <alignment horizontal="left" vertical="top" wrapText="1" indent="3"/>
    </xf>
    <xf numFmtId="43" fontId="2" fillId="0" borderId="1" xfId="15" applyFont="1" applyBorder="1" applyAlignment="1">
      <alignment/>
    </xf>
    <xf numFmtId="43" fontId="2" fillId="0" borderId="0" xfId="15" applyFont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 wrapText="1" indent="3"/>
    </xf>
    <xf numFmtId="0" fontId="2" fillId="0" borderId="1" xfId="0" applyFont="1" applyBorder="1" applyAlignment="1" quotePrefix="1">
      <alignment horizontal="left" vertical="top" wrapText="1" indent="3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43" fontId="2" fillId="0" borderId="6" xfId="15" applyFont="1" applyBorder="1" applyAlignment="1">
      <alignment/>
    </xf>
    <xf numFmtId="43" fontId="11" fillId="0" borderId="0" xfId="15" applyFont="1" applyAlignment="1">
      <alignment/>
    </xf>
    <xf numFmtId="0" fontId="11" fillId="0" borderId="0" xfId="0" applyFont="1" applyAlignment="1">
      <alignment/>
    </xf>
    <xf numFmtId="43" fontId="5" fillId="0" borderId="0" xfId="15" applyFont="1" applyAlignment="1">
      <alignment/>
    </xf>
    <xf numFmtId="0" fontId="5" fillId="0" borderId="1" xfId="0" applyFont="1" applyBorder="1" applyAlignment="1">
      <alignment horizontal="left"/>
    </xf>
    <xf numFmtId="43" fontId="5" fillId="0" borderId="1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5" fillId="0" borderId="2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43" fontId="0" fillId="0" borderId="1" xfId="15" applyBorder="1" applyAlignment="1">
      <alignment/>
    </xf>
    <xf numFmtId="43" fontId="5" fillId="0" borderId="1" xfId="15" applyFont="1" applyBorder="1" applyAlignment="1">
      <alignment/>
    </xf>
    <xf numFmtId="43" fontId="11" fillId="0" borderId="1" xfId="15" applyFont="1" applyBorder="1" applyAlignment="1">
      <alignment/>
    </xf>
    <xf numFmtId="0" fontId="5" fillId="0" borderId="1" xfId="0" applyFont="1" applyBorder="1" applyAlignment="1">
      <alignment horizontal="center"/>
    </xf>
    <xf numFmtId="43" fontId="0" fillId="0" borderId="3" xfId="15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3" fontId="2" fillId="0" borderId="2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0" fillId="0" borderId="4" xfId="15" applyBorder="1" applyAlignment="1">
      <alignment/>
    </xf>
    <xf numFmtId="43" fontId="11" fillId="0" borderId="2" xfId="15" applyFont="1" applyBorder="1" applyAlignment="1">
      <alignment/>
    </xf>
    <xf numFmtId="43" fontId="11" fillId="0" borderId="3" xfId="15" applyFont="1" applyBorder="1" applyAlignment="1">
      <alignment/>
    </xf>
    <xf numFmtId="43" fontId="5" fillId="0" borderId="2" xfId="15" applyFont="1" applyBorder="1" applyAlignment="1">
      <alignment/>
    </xf>
    <xf numFmtId="43" fontId="5" fillId="0" borderId="3" xfId="15" applyFont="1" applyBorder="1" applyAlignment="1">
      <alignment/>
    </xf>
    <xf numFmtId="43" fontId="5" fillId="0" borderId="4" xfId="15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192" fontId="5" fillId="0" borderId="1" xfId="15" applyNumberFormat="1" applyFont="1" applyBorder="1" applyAlignment="1">
      <alignment/>
    </xf>
    <xf numFmtId="43" fontId="5" fillId="0" borderId="7" xfId="15" applyFont="1" applyBorder="1" applyAlignment="1">
      <alignment/>
    </xf>
    <xf numFmtId="0" fontId="5" fillId="0" borderId="8" xfId="0" applyFont="1" applyBorder="1" applyAlignment="1">
      <alignment horizontal="left" indent="1"/>
    </xf>
    <xf numFmtId="0" fontId="10" fillId="0" borderId="8" xfId="0" applyFont="1" applyBorder="1" applyAlignment="1">
      <alignment horizontal="left" indent="1"/>
    </xf>
    <xf numFmtId="0" fontId="5" fillId="0" borderId="8" xfId="0" applyFont="1" applyBorder="1" applyAlignment="1">
      <alignment/>
    </xf>
    <xf numFmtId="0" fontId="1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43" fontId="5" fillId="0" borderId="4" xfId="15" applyFont="1" applyBorder="1" applyAlignment="1">
      <alignment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3371850</xdr:colOff>
      <xdr:row>39</xdr:row>
      <xdr:rowOff>76200</xdr:rowOff>
    </xdr:from>
    <xdr:to>
      <xdr:col>1</xdr:col>
      <xdr:colOff>600075</xdr:colOff>
      <xdr:row>42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887075"/>
          <a:ext cx="1666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11" sqref="A10:A11"/>
    </sheetView>
  </sheetViews>
  <sheetFormatPr defaultColWidth="9.140625" defaultRowHeight="12.75"/>
  <cols>
    <col min="1" max="1" width="73.28125" style="0" customWidth="1"/>
    <col min="2" max="2" width="19.8515625" style="10" customWidth="1"/>
    <col min="5" max="5" width="14.00390625" style="0" bestFit="1" customWidth="1"/>
  </cols>
  <sheetData>
    <row r="1" spans="1:3" ht="23.25">
      <c r="A1" s="66" t="s">
        <v>298</v>
      </c>
      <c r="B1" s="66"/>
      <c r="C1" s="60"/>
    </row>
    <row r="2" spans="1:2" ht="23.25">
      <c r="A2" s="65" t="s">
        <v>0</v>
      </c>
      <c r="B2" s="65"/>
    </row>
    <row r="3" spans="1:2" s="1" customFormat="1" ht="23.25">
      <c r="A3" s="6" t="s">
        <v>2</v>
      </c>
      <c r="B3" s="7" t="s">
        <v>3</v>
      </c>
    </row>
    <row r="4" spans="1:2" ht="46.5">
      <c r="A4" s="8" t="s">
        <v>4</v>
      </c>
      <c r="B4" s="9"/>
    </row>
    <row r="5" spans="1:2" ht="23.25">
      <c r="A5" s="8" t="s">
        <v>5</v>
      </c>
      <c r="B5" s="9">
        <v>358000</v>
      </c>
    </row>
    <row r="6" spans="1:5" ht="23.25">
      <c r="A6" s="8" t="s">
        <v>6</v>
      </c>
      <c r="B6" s="9">
        <v>215500</v>
      </c>
      <c r="E6" s="69"/>
    </row>
    <row r="7" spans="1:2" ht="23.25">
      <c r="A7" s="8" t="s">
        <v>7</v>
      </c>
      <c r="B7" s="9">
        <v>281000</v>
      </c>
    </row>
    <row r="8" spans="1:2" ht="23.25">
      <c r="A8" s="8" t="s">
        <v>8</v>
      </c>
      <c r="B8" s="9">
        <v>313000</v>
      </c>
    </row>
    <row r="9" spans="1:2" ht="23.25">
      <c r="A9" s="8" t="s">
        <v>9</v>
      </c>
      <c r="B9" s="9">
        <v>738000</v>
      </c>
    </row>
    <row r="10" spans="1:2" ht="23.25">
      <c r="A10" s="8" t="s">
        <v>10</v>
      </c>
      <c r="B10" s="9">
        <v>511000</v>
      </c>
    </row>
    <row r="11" spans="1:2" ht="23.25">
      <c r="A11" s="8" t="s">
        <v>11</v>
      </c>
      <c r="B11" s="9">
        <v>234000</v>
      </c>
    </row>
    <row r="12" spans="1:2" ht="23.25">
      <c r="A12" s="8" t="s">
        <v>12</v>
      </c>
      <c r="B12" s="9">
        <v>156000</v>
      </c>
    </row>
    <row r="13" spans="1:2" ht="23.25">
      <c r="A13" s="8" t="s">
        <v>13</v>
      </c>
      <c r="B13" s="9">
        <v>620000</v>
      </c>
    </row>
    <row r="14" spans="1:2" ht="23.25">
      <c r="A14" s="8" t="s">
        <v>14</v>
      </c>
      <c r="B14" s="9">
        <v>522000</v>
      </c>
    </row>
    <row r="15" spans="1:2" ht="46.5">
      <c r="A15" s="8" t="s">
        <v>15</v>
      </c>
      <c r="B15" s="9">
        <v>776600</v>
      </c>
    </row>
    <row r="16" spans="1:2" ht="23.25">
      <c r="A16" s="8" t="s">
        <v>16</v>
      </c>
      <c r="B16" s="9">
        <v>1395000</v>
      </c>
    </row>
    <row r="17" spans="1:2" ht="23.25">
      <c r="A17" s="8" t="s">
        <v>17</v>
      </c>
      <c r="B17" s="9">
        <v>301000</v>
      </c>
    </row>
    <row r="18" spans="1:2" ht="23.25">
      <c r="A18" s="8" t="s">
        <v>18</v>
      </c>
      <c r="B18" s="9">
        <v>260000</v>
      </c>
    </row>
    <row r="19" spans="1:2" ht="23.25">
      <c r="A19" s="8" t="s">
        <v>19</v>
      </c>
      <c r="B19" s="9">
        <v>185000</v>
      </c>
    </row>
    <row r="20" spans="1:2" ht="23.25">
      <c r="A20" s="8" t="s">
        <v>20</v>
      </c>
      <c r="B20" s="9">
        <v>154000</v>
      </c>
    </row>
    <row r="21" spans="1:2" ht="23.25">
      <c r="A21" s="8" t="s">
        <v>21</v>
      </c>
      <c r="B21" s="9">
        <v>272000</v>
      </c>
    </row>
    <row r="22" spans="1:2" ht="23.25">
      <c r="A22" s="8" t="s">
        <v>22</v>
      </c>
      <c r="B22" s="9">
        <v>164810</v>
      </c>
    </row>
    <row r="23" spans="1:2" ht="23.25">
      <c r="A23" s="8" t="s">
        <v>23</v>
      </c>
      <c r="B23" s="9">
        <v>344000</v>
      </c>
    </row>
    <row r="24" spans="1:2" ht="23.25">
      <c r="A24" s="8" t="s">
        <v>24</v>
      </c>
      <c r="B24" s="9">
        <v>168952</v>
      </c>
    </row>
    <row r="25" spans="1:2" ht="23.25">
      <c r="A25" s="8" t="s">
        <v>25</v>
      </c>
      <c r="B25" s="9">
        <v>435000</v>
      </c>
    </row>
    <row r="26" spans="1:2" ht="46.5">
      <c r="A26" s="8" t="s">
        <v>26</v>
      </c>
      <c r="B26" s="9">
        <v>508000</v>
      </c>
    </row>
    <row r="27" spans="1:2" ht="23.25">
      <c r="A27" s="8" t="s">
        <v>27</v>
      </c>
      <c r="B27" s="9">
        <v>500000</v>
      </c>
    </row>
    <row r="28" spans="1:2" ht="23.25">
      <c r="A28" s="8" t="s">
        <v>28</v>
      </c>
      <c r="B28" s="9">
        <v>342000</v>
      </c>
    </row>
    <row r="29" spans="1:2" ht="46.5">
      <c r="A29" s="8" t="s">
        <v>33</v>
      </c>
      <c r="B29" s="9">
        <v>667000</v>
      </c>
    </row>
    <row r="30" spans="1:2" ht="23.25">
      <c r="A30" s="8" t="s">
        <v>29</v>
      </c>
      <c r="B30" s="9">
        <v>430000</v>
      </c>
    </row>
    <row r="31" spans="1:2" ht="23.25">
      <c r="A31" s="8" t="s">
        <v>30</v>
      </c>
      <c r="B31" s="9">
        <v>471000</v>
      </c>
    </row>
    <row r="32" spans="1:2" ht="23.25">
      <c r="A32" s="8" t="s">
        <v>31</v>
      </c>
      <c r="B32" s="9">
        <v>796000</v>
      </c>
    </row>
    <row r="33" spans="1:2" ht="46.5">
      <c r="A33" s="8" t="s">
        <v>32</v>
      </c>
      <c r="B33" s="9">
        <v>1655000</v>
      </c>
    </row>
    <row r="34" spans="1:2" ht="23.25">
      <c r="A34" s="8" t="s">
        <v>34</v>
      </c>
      <c r="B34" s="9">
        <v>69000</v>
      </c>
    </row>
    <row r="35" spans="1:2" ht="23.25">
      <c r="A35" s="8" t="s">
        <v>35</v>
      </c>
      <c r="B35" s="9">
        <v>51000</v>
      </c>
    </row>
    <row r="36" spans="1:2" ht="23.25">
      <c r="A36" s="8" t="s">
        <v>36</v>
      </c>
      <c r="B36" s="9">
        <v>99500</v>
      </c>
    </row>
    <row r="37" spans="1:2" ht="23.25">
      <c r="A37" s="8" t="s">
        <v>37</v>
      </c>
      <c r="B37" s="9">
        <v>87000</v>
      </c>
    </row>
    <row r="38" spans="1:2" ht="23.25">
      <c r="A38" s="8" t="s">
        <v>38</v>
      </c>
      <c r="B38" s="9">
        <v>70000</v>
      </c>
    </row>
    <row r="39" spans="1:2" ht="23.25">
      <c r="A39" s="8" t="s">
        <v>39</v>
      </c>
      <c r="B39" s="9">
        <v>55000</v>
      </c>
    </row>
    <row r="40" spans="1:2" ht="23.25">
      <c r="A40" s="8" t="s">
        <v>40</v>
      </c>
      <c r="B40" s="9">
        <v>95000</v>
      </c>
    </row>
    <row r="41" spans="1:2" ht="23.25">
      <c r="A41" s="8" t="s">
        <v>297</v>
      </c>
      <c r="B41" s="9">
        <v>8000</v>
      </c>
    </row>
    <row r="42" spans="1:2" ht="23.25">
      <c r="A42" s="8" t="s">
        <v>41</v>
      </c>
      <c r="B42" s="9">
        <v>48000</v>
      </c>
    </row>
    <row r="43" spans="1:2" ht="23.25">
      <c r="A43" s="8" t="s">
        <v>42</v>
      </c>
      <c r="B43" s="9">
        <v>19000</v>
      </c>
    </row>
    <row r="44" spans="1:2" ht="23.25">
      <c r="A44" s="8" t="s">
        <v>43</v>
      </c>
      <c r="B44" s="9">
        <v>95000</v>
      </c>
    </row>
    <row r="45" spans="1:2" ht="23.25">
      <c r="A45" s="8" t="s">
        <v>44</v>
      </c>
      <c r="B45" s="9">
        <v>85000</v>
      </c>
    </row>
    <row r="46" spans="1:2" ht="23.25">
      <c r="A46" s="8" t="s">
        <v>45</v>
      </c>
      <c r="B46" s="9">
        <v>78000</v>
      </c>
    </row>
    <row r="47" spans="1:2" ht="23.25">
      <c r="A47" s="8" t="s">
        <v>46</v>
      </c>
      <c r="B47" s="9">
        <v>2400</v>
      </c>
    </row>
    <row r="48" spans="1:2" ht="23.25">
      <c r="A48" s="8" t="s">
        <v>47</v>
      </c>
      <c r="B48" s="9">
        <v>99000</v>
      </c>
    </row>
    <row r="49" spans="1:2" ht="23.25">
      <c r="A49" s="8" t="s">
        <v>48</v>
      </c>
      <c r="B49" s="9">
        <v>31000</v>
      </c>
    </row>
    <row r="50" spans="1:2" ht="23.25">
      <c r="A50" s="8" t="s">
        <v>49</v>
      </c>
      <c r="B50" s="9">
        <v>45000</v>
      </c>
    </row>
    <row r="51" spans="1:2" ht="23.25">
      <c r="A51" s="8" t="s">
        <v>158</v>
      </c>
      <c r="B51" s="9">
        <v>42278.91</v>
      </c>
    </row>
    <row r="52" spans="1:2" ht="23.25">
      <c r="A52" s="8" t="s">
        <v>177</v>
      </c>
      <c r="B52" s="9">
        <v>24958.82</v>
      </c>
    </row>
    <row r="53" spans="1:2" ht="23.25">
      <c r="A53" s="8" t="s">
        <v>178</v>
      </c>
      <c r="B53" s="9">
        <v>58594.27</v>
      </c>
    </row>
    <row r="54" spans="1:2" ht="23.25">
      <c r="A54" s="8" t="s">
        <v>179</v>
      </c>
      <c r="B54" s="9">
        <v>40876.14</v>
      </c>
    </row>
    <row r="55" spans="1:2" ht="23.25">
      <c r="A55" s="8" t="s">
        <v>180</v>
      </c>
      <c r="B55" s="9">
        <v>184088.15</v>
      </c>
    </row>
    <row r="56" spans="1:2" ht="23.25">
      <c r="A56" s="8" t="s">
        <v>181</v>
      </c>
      <c r="B56" s="9">
        <v>52330.49</v>
      </c>
    </row>
    <row r="57" spans="1:2" ht="23.25">
      <c r="A57" s="8" t="s">
        <v>182</v>
      </c>
      <c r="B57" s="9">
        <v>42404.1</v>
      </c>
    </row>
    <row r="58" spans="1:2" ht="23.25">
      <c r="A58" s="8" t="s">
        <v>183</v>
      </c>
      <c r="B58" s="9">
        <v>84630.58</v>
      </c>
    </row>
    <row r="59" spans="1:2" ht="23.25">
      <c r="A59" s="8" t="s">
        <v>184</v>
      </c>
      <c r="B59" s="9">
        <v>67966.4</v>
      </c>
    </row>
    <row r="60" spans="1:2" ht="23.25">
      <c r="A60" s="8" t="s">
        <v>185</v>
      </c>
      <c r="B60" s="9">
        <v>30234.99</v>
      </c>
    </row>
    <row r="61" spans="1:2" ht="23.25">
      <c r="A61" s="8" t="s">
        <v>186</v>
      </c>
      <c r="B61" s="9">
        <v>19881.67</v>
      </c>
    </row>
    <row r="62" spans="1:2" ht="23.25">
      <c r="A62" s="8" t="s">
        <v>187</v>
      </c>
      <c r="B62" s="9">
        <v>143383.21</v>
      </c>
    </row>
    <row r="63" spans="1:2" ht="23.25">
      <c r="A63" s="8" t="s">
        <v>188</v>
      </c>
      <c r="B63" s="9">
        <v>33417.17</v>
      </c>
    </row>
    <row r="64" spans="1:2" ht="23.25">
      <c r="A64" s="8" t="s">
        <v>189</v>
      </c>
      <c r="B64" s="9">
        <v>7709.35</v>
      </c>
    </row>
    <row r="65" spans="1:2" ht="23.25">
      <c r="A65" s="8" t="s">
        <v>190</v>
      </c>
      <c r="B65" s="9">
        <v>48773.81</v>
      </c>
    </row>
    <row r="66" spans="1:2" ht="23.25">
      <c r="A66" s="8" t="s">
        <v>191</v>
      </c>
      <c r="B66" s="9">
        <v>14725.34</v>
      </c>
    </row>
    <row r="67" spans="1:2" ht="23.25">
      <c r="A67" s="17" t="s">
        <v>53</v>
      </c>
      <c r="B67" s="11">
        <f>SUM(B5:B66)</f>
        <v>15707015.400000002</v>
      </c>
    </row>
    <row r="68" spans="1:2" ht="23.25">
      <c r="A68" s="13" t="s">
        <v>50</v>
      </c>
      <c r="B68" s="11"/>
    </row>
    <row r="69" spans="1:2" ht="23.25">
      <c r="A69" s="14" t="s">
        <v>51</v>
      </c>
      <c r="B69" s="12"/>
    </row>
    <row r="70" spans="1:2" ht="23.25">
      <c r="A70" s="16" t="s">
        <v>164</v>
      </c>
      <c r="B70" s="9">
        <v>179700</v>
      </c>
    </row>
    <row r="71" spans="1:2" ht="23.25">
      <c r="A71" s="16" t="s">
        <v>165</v>
      </c>
      <c r="B71" s="9">
        <v>15000</v>
      </c>
    </row>
    <row r="72" spans="1:2" ht="23.25">
      <c r="A72" s="18" t="s">
        <v>53</v>
      </c>
      <c r="B72" s="9">
        <f>SUM(B70:B71)</f>
        <v>194700</v>
      </c>
    </row>
    <row r="73" spans="1:2" ht="46.5">
      <c r="A73" s="15" t="s">
        <v>1</v>
      </c>
      <c r="B73" s="9"/>
    </row>
    <row r="74" spans="1:2" ht="23.25">
      <c r="A74" s="16" t="s">
        <v>52</v>
      </c>
      <c r="B74" s="9">
        <v>1031000</v>
      </c>
    </row>
    <row r="75" spans="1:2" ht="23.25">
      <c r="A75" s="18" t="s">
        <v>53</v>
      </c>
      <c r="B75" s="9">
        <f>SUM(B74)</f>
        <v>1031000</v>
      </c>
    </row>
    <row r="76" spans="1:2" ht="24" thickBot="1">
      <c r="A76" s="19" t="s">
        <v>54</v>
      </c>
      <c r="B76" s="20">
        <f>B67+B72+B75</f>
        <v>16932715.400000002</v>
      </c>
    </row>
    <row r="77" ht="24" thickTop="1"/>
  </sheetData>
  <mergeCells count="2">
    <mergeCell ref="A2:B2"/>
    <mergeCell ref="A1:B1"/>
  </mergeCells>
  <printOptions/>
  <pageMargins left="0.44" right="0.33" top="0.46" bottom="0.32" header="0.2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D9" sqref="D9"/>
    </sheetView>
  </sheetViews>
  <sheetFormatPr defaultColWidth="9.140625" defaultRowHeight="12.75"/>
  <cols>
    <col min="1" max="1" width="66.57421875" style="3" customWidth="1"/>
    <col min="2" max="2" width="28.57421875" style="5" customWidth="1"/>
    <col min="3" max="16384" width="9.140625" style="3" customWidth="1"/>
  </cols>
  <sheetData>
    <row r="1" spans="1:2" ht="23.25">
      <c r="A1" s="67" t="s">
        <v>55</v>
      </c>
      <c r="B1" s="67"/>
    </row>
    <row r="2" spans="1:2" s="1" customFormat="1" ht="23.25">
      <c r="A2" s="6" t="s">
        <v>2</v>
      </c>
      <c r="B2" s="7" t="s">
        <v>3</v>
      </c>
    </row>
    <row r="3" spans="1:2" ht="21.75">
      <c r="A3" s="29" t="s">
        <v>60</v>
      </c>
      <c r="B3" s="31"/>
    </row>
    <row r="4" spans="1:2" ht="21.75">
      <c r="A4" s="30" t="s">
        <v>58</v>
      </c>
      <c r="B4" s="32"/>
    </row>
    <row r="5" spans="1:2" ht="21.75">
      <c r="A5" s="26" t="s">
        <v>61</v>
      </c>
      <c r="B5" s="25">
        <f>920000+221000+276000</f>
        <v>1417000</v>
      </c>
    </row>
    <row r="6" spans="1:2" ht="21.75">
      <c r="A6" s="27" t="s">
        <v>62</v>
      </c>
      <c r="B6" s="25"/>
    </row>
    <row r="7" spans="1:2" ht="21.75">
      <c r="A7" s="27" t="s">
        <v>63</v>
      </c>
      <c r="B7" s="25">
        <f>48000+52000+100000</f>
        <v>200000</v>
      </c>
    </row>
    <row r="8" spans="1:2" ht="21.75">
      <c r="A8" s="27" t="s">
        <v>159</v>
      </c>
      <c r="B8" s="25">
        <f>20000+20000+20000</f>
        <v>60000</v>
      </c>
    </row>
    <row r="9" spans="1:2" ht="21.75">
      <c r="A9" s="27" t="s">
        <v>173</v>
      </c>
      <c r="B9" s="25">
        <v>17200</v>
      </c>
    </row>
    <row r="10" spans="1:2" ht="21.75">
      <c r="A10" s="27" t="s">
        <v>175</v>
      </c>
      <c r="B10" s="25">
        <f>7000+25000</f>
        <v>32000</v>
      </c>
    </row>
    <row r="11" spans="1:2" ht="21.75">
      <c r="A11" s="27" t="s">
        <v>176</v>
      </c>
      <c r="B11" s="25">
        <v>5000</v>
      </c>
    </row>
    <row r="12" spans="1:2" ht="21.75">
      <c r="A12" s="52" t="s">
        <v>64</v>
      </c>
      <c r="B12" s="25"/>
    </row>
    <row r="13" spans="1:2" ht="21.75">
      <c r="A13" s="27" t="s">
        <v>65</v>
      </c>
      <c r="B13" s="25">
        <v>35000</v>
      </c>
    </row>
    <row r="14" spans="1:2" ht="21.75">
      <c r="A14" s="27" t="s">
        <v>66</v>
      </c>
      <c r="B14" s="25">
        <v>33500</v>
      </c>
    </row>
    <row r="15" spans="1:2" ht="21.75">
      <c r="A15" s="27" t="s">
        <v>67</v>
      </c>
      <c r="B15" s="25">
        <v>98000</v>
      </c>
    </row>
    <row r="16" spans="1:2" ht="21.75">
      <c r="A16" s="27" t="s">
        <v>68</v>
      </c>
      <c r="B16" s="51">
        <f>15000+6000+47000+56960</f>
        <v>124960</v>
      </c>
    </row>
    <row r="17" spans="1:2" ht="21.75">
      <c r="A17" s="27" t="s">
        <v>131</v>
      </c>
      <c r="B17" s="25"/>
    </row>
    <row r="18" spans="1:2" ht="21.75">
      <c r="A18" s="26" t="s">
        <v>132</v>
      </c>
      <c r="B18" s="25">
        <v>15000</v>
      </c>
    </row>
    <row r="19" spans="1:2" ht="21.75">
      <c r="A19" s="26" t="s">
        <v>133</v>
      </c>
      <c r="B19" s="25">
        <f>47000+56960+5000+8000+8000+5000+5000+10000</f>
        <v>144960</v>
      </c>
    </row>
    <row r="20" spans="1:2" ht="21.75">
      <c r="A20" s="26" t="s">
        <v>134</v>
      </c>
      <c r="B20" s="25">
        <f>15000+25000+25000+25000</f>
        <v>90000</v>
      </c>
    </row>
    <row r="21" spans="1:2" ht="21.75">
      <c r="A21" s="26" t="s">
        <v>135</v>
      </c>
      <c r="B21" s="25">
        <f>1600+864+2600</f>
        <v>5064</v>
      </c>
    </row>
    <row r="22" spans="1:2" ht="21.75">
      <c r="A22" s="26" t="s">
        <v>136</v>
      </c>
      <c r="B22" s="25">
        <f>7185+7850+2000+5410+12300+14930+1950+38590+3040</f>
        <v>93255</v>
      </c>
    </row>
    <row r="23" spans="1:2" ht="21.75">
      <c r="A23" s="26" t="s">
        <v>137</v>
      </c>
      <c r="B23" s="25">
        <v>6000</v>
      </c>
    </row>
    <row r="24" spans="1:2" ht="21.75">
      <c r="A24" s="26" t="s">
        <v>138</v>
      </c>
      <c r="B24" s="25">
        <f>40000+10600+28414+100000+19530</f>
        <v>198544</v>
      </c>
    </row>
    <row r="25" spans="1:2" ht="21.75">
      <c r="A25" s="26" t="s">
        <v>139</v>
      </c>
      <c r="B25" s="25">
        <f>50500+4359+3500</f>
        <v>58359</v>
      </c>
    </row>
    <row r="26" spans="1:2" ht="21.75">
      <c r="A26" s="26" t="s">
        <v>140</v>
      </c>
      <c r="B26" s="25">
        <f>10000+16695+20000+5250+5180+58900+20000+10000+10000+15000+15000+15000</f>
        <v>201025</v>
      </c>
    </row>
    <row r="27" spans="1:2" ht="21.75">
      <c r="A27" s="28" t="s">
        <v>141</v>
      </c>
      <c r="B27" s="25">
        <f>75200+20000+4000</f>
        <v>99200</v>
      </c>
    </row>
    <row r="28" spans="1:2" ht="21.75">
      <c r="A28" s="28" t="s">
        <v>170</v>
      </c>
      <c r="B28" s="25">
        <v>20000</v>
      </c>
    </row>
    <row r="29" spans="1:2" ht="21.75">
      <c r="A29" s="52" t="s">
        <v>69</v>
      </c>
      <c r="B29" s="31"/>
    </row>
    <row r="30" spans="1:2" ht="21.75">
      <c r="A30" s="53" t="s">
        <v>70</v>
      </c>
      <c r="B30" s="32"/>
    </row>
    <row r="31" spans="1:2" ht="21.75">
      <c r="A31" s="27" t="s">
        <v>71</v>
      </c>
      <c r="B31" s="25">
        <f>8100+79108</f>
        <v>87208</v>
      </c>
    </row>
    <row r="32" spans="1:2" ht="21.75">
      <c r="A32" s="26" t="s">
        <v>72</v>
      </c>
      <c r="B32" s="25">
        <v>44500</v>
      </c>
    </row>
    <row r="33" spans="1:2" ht="21.75">
      <c r="A33" s="26" t="s">
        <v>73</v>
      </c>
      <c r="B33" s="25">
        <f>20000*8+2175+1080+13800+4915+10050+26650+12958</f>
        <v>231628</v>
      </c>
    </row>
    <row r="34" spans="1:2" ht="21.75">
      <c r="A34" s="54" t="s">
        <v>74</v>
      </c>
      <c r="B34" s="25"/>
    </row>
    <row r="35" spans="1:2" ht="21.75">
      <c r="A35" s="26" t="s">
        <v>75</v>
      </c>
      <c r="B35" s="25">
        <v>50000</v>
      </c>
    </row>
    <row r="36" spans="1:2" ht="21.75">
      <c r="A36" s="28" t="s">
        <v>76</v>
      </c>
      <c r="B36" s="25">
        <v>120000</v>
      </c>
    </row>
    <row r="37" spans="1:2" ht="21.75">
      <c r="A37" s="26" t="s">
        <v>78</v>
      </c>
      <c r="B37" s="25">
        <f>12500+689500+19500+6500+2500+6500+466000</f>
        <v>1203000</v>
      </c>
    </row>
    <row r="38" spans="1:2" ht="21.75">
      <c r="A38" s="54" t="s">
        <v>77</v>
      </c>
      <c r="B38" s="25"/>
    </row>
    <row r="39" spans="1:2" ht="21.75">
      <c r="A39" s="28" t="s">
        <v>79</v>
      </c>
      <c r="B39" s="25">
        <v>750</v>
      </c>
    </row>
    <row r="40" spans="1:2" ht="21.75">
      <c r="A40" s="28" t="s">
        <v>80</v>
      </c>
      <c r="B40" s="25">
        <v>11530</v>
      </c>
    </row>
    <row r="41" spans="1:2" ht="21.75">
      <c r="A41" s="28" t="s">
        <v>81</v>
      </c>
      <c r="B41" s="25">
        <v>50000</v>
      </c>
    </row>
    <row r="42" spans="1:2" ht="21.75">
      <c r="A42" s="28" t="s">
        <v>82</v>
      </c>
      <c r="B42" s="25">
        <f>93291+93291+93291+93291+98510.68+93291+89693+89693+89693+99858.5</f>
        <v>933903.1799999999</v>
      </c>
    </row>
    <row r="43" spans="1:2" ht="21.75">
      <c r="A43" s="28" t="s">
        <v>160</v>
      </c>
      <c r="B43" s="25">
        <v>199960</v>
      </c>
    </row>
    <row r="44" spans="1:2" ht="21.75">
      <c r="A44" s="28" t="s">
        <v>174</v>
      </c>
      <c r="B44" s="25">
        <v>136200</v>
      </c>
    </row>
    <row r="45" spans="1:2" ht="21.75">
      <c r="A45" s="54" t="s">
        <v>83</v>
      </c>
      <c r="B45" s="25"/>
    </row>
    <row r="46" spans="1:2" ht="43.5">
      <c r="A46" s="28" t="s">
        <v>84</v>
      </c>
      <c r="B46" s="25">
        <f>56970+22500+10000+8345+2620+84000+3500+10000+31268+7853+14700+42900+36400+7760+1050+22950+32180+28935</f>
        <v>423931</v>
      </c>
    </row>
    <row r="47" spans="1:2" ht="21.75">
      <c r="A47" s="54" t="s">
        <v>85</v>
      </c>
      <c r="B47" s="25"/>
    </row>
    <row r="48" spans="1:2" ht="21.75">
      <c r="A48" s="26" t="s">
        <v>86</v>
      </c>
      <c r="B48" s="25"/>
    </row>
    <row r="49" spans="1:2" ht="23.25">
      <c r="A49" s="6" t="s">
        <v>53</v>
      </c>
      <c r="B49" s="34">
        <f>SUM(B3:B48)</f>
        <v>6446677.18</v>
      </c>
    </row>
  </sheetData>
  <mergeCells count="1">
    <mergeCell ref="A1:B1"/>
  </mergeCells>
  <printOptions/>
  <pageMargins left="0.4" right="0.38" top="0.32" bottom="0.47" header="0.12" footer="0.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D9" sqref="D9"/>
    </sheetView>
  </sheetViews>
  <sheetFormatPr defaultColWidth="9.140625" defaultRowHeight="12.75"/>
  <cols>
    <col min="1" max="1" width="70.7109375" style="22" bestFit="1" customWidth="1"/>
    <col min="2" max="2" width="16.421875" style="21" customWidth="1"/>
    <col min="3" max="16384" width="9.140625" style="22" customWidth="1"/>
  </cols>
  <sheetData>
    <row r="1" spans="1:2" ht="23.25">
      <c r="A1" s="65" t="s">
        <v>59</v>
      </c>
      <c r="B1" s="65"/>
    </row>
    <row r="2" spans="1:2" s="1" customFormat="1" ht="23.25">
      <c r="A2" s="6" t="s">
        <v>2</v>
      </c>
      <c r="B2" s="7" t="s">
        <v>3</v>
      </c>
    </row>
    <row r="3" spans="1:2" s="1" customFormat="1" ht="23.25">
      <c r="A3" s="63" t="s">
        <v>87</v>
      </c>
      <c r="B3" s="7"/>
    </row>
    <row r="4" spans="1:2" ht="21.75">
      <c r="A4" s="26" t="s">
        <v>56</v>
      </c>
      <c r="B4" s="34"/>
    </row>
    <row r="5" spans="1:2" ht="21.75">
      <c r="A5" s="26" t="s">
        <v>168</v>
      </c>
      <c r="B5" s="34">
        <v>50000</v>
      </c>
    </row>
    <row r="6" spans="1:2" ht="21.75">
      <c r="A6" s="26" t="s">
        <v>169</v>
      </c>
      <c r="B6" s="34">
        <v>71750</v>
      </c>
    </row>
    <row r="7" spans="1:2" ht="21.75">
      <c r="A7" s="26" t="s">
        <v>167</v>
      </c>
      <c r="B7" s="34">
        <v>25000</v>
      </c>
    </row>
    <row r="8" spans="1:2" ht="21.75">
      <c r="A8" s="26" t="s">
        <v>166</v>
      </c>
      <c r="B8" s="34">
        <v>25000</v>
      </c>
    </row>
    <row r="9" spans="1:2" ht="23.25">
      <c r="A9" s="6" t="s">
        <v>53</v>
      </c>
      <c r="B9" s="34">
        <f>SUM(B5:B8)</f>
        <v>171750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">
      <selection activeCell="D9" sqref="D9"/>
    </sheetView>
  </sheetViews>
  <sheetFormatPr defaultColWidth="9.140625" defaultRowHeight="12.75"/>
  <cols>
    <col min="1" max="1" width="78.7109375" style="22" customWidth="1"/>
    <col min="2" max="2" width="18.140625" style="21" customWidth="1"/>
    <col min="3" max="16384" width="9.140625" style="22" customWidth="1"/>
  </cols>
  <sheetData>
    <row r="1" spans="1:2" ht="23.25">
      <c r="A1" s="67" t="s">
        <v>237</v>
      </c>
      <c r="B1" s="67"/>
    </row>
    <row r="2" spans="1:2" s="1" customFormat="1" ht="23.25">
      <c r="A2" s="6" t="s">
        <v>2</v>
      </c>
      <c r="B2" s="7" t="s">
        <v>3</v>
      </c>
    </row>
    <row r="3" spans="1:2" s="1" customFormat="1" ht="23.25">
      <c r="A3" s="54" t="s">
        <v>89</v>
      </c>
      <c r="B3" s="40"/>
    </row>
    <row r="4" spans="1:2" s="1" customFormat="1" ht="23.25">
      <c r="A4" s="62" t="s">
        <v>88</v>
      </c>
      <c r="B4" s="41"/>
    </row>
    <row r="5" spans="1:2" s="3" customFormat="1" ht="21.75">
      <c r="A5" s="26" t="s">
        <v>153</v>
      </c>
      <c r="B5" s="34">
        <v>5280</v>
      </c>
    </row>
    <row r="6" spans="1:2" s="3" customFormat="1" ht="21.75">
      <c r="A6" s="26" t="s">
        <v>154</v>
      </c>
      <c r="B6" s="34">
        <f>2457.25+20290+4950+160550+5800+58500+27000+13650+13600+42100+1920+40846+55900+140000+15120+15200+9140+15000+6000+17510.5+6867</f>
        <v>672400.75</v>
      </c>
    </row>
    <row r="7" spans="1:2" s="3" customFormat="1" ht="21.75">
      <c r="A7" s="54" t="s">
        <v>90</v>
      </c>
      <c r="B7" s="34">
        <f>6150+9100+3000</f>
        <v>18250</v>
      </c>
    </row>
    <row r="8" spans="1:2" s="3" customFormat="1" ht="21.75">
      <c r="A8" s="27" t="s">
        <v>93</v>
      </c>
      <c r="B8" s="34"/>
    </row>
    <row r="9" spans="1:2" s="3" customFormat="1" ht="21.75">
      <c r="A9" s="27" t="s">
        <v>94</v>
      </c>
      <c r="B9" s="34">
        <f>5200+13190+5460+16110+17780</f>
        <v>57740</v>
      </c>
    </row>
    <row r="10" spans="1:2" s="3" customFormat="1" ht="21.75">
      <c r="A10" s="27" t="s">
        <v>57</v>
      </c>
      <c r="B10" s="34"/>
    </row>
    <row r="11" spans="1:2" s="3" customFormat="1" ht="21.75">
      <c r="A11" s="52" t="s">
        <v>91</v>
      </c>
      <c r="B11" s="46"/>
    </row>
    <row r="12" spans="1:2" s="3" customFormat="1" ht="21.75">
      <c r="A12" s="53" t="s">
        <v>92</v>
      </c>
      <c r="B12" s="47"/>
    </row>
    <row r="13" spans="1:2" ht="21.75">
      <c r="A13" s="27" t="s">
        <v>127</v>
      </c>
      <c r="B13" s="34">
        <f>84000+77980</f>
        <v>161980</v>
      </c>
    </row>
    <row r="14" spans="1:2" ht="21.75">
      <c r="A14" s="52" t="s">
        <v>95</v>
      </c>
      <c r="B14" s="44"/>
    </row>
    <row r="15" spans="1:2" ht="21.75">
      <c r="A15" s="52" t="s">
        <v>96</v>
      </c>
      <c r="B15" s="45"/>
    </row>
    <row r="16" spans="1:2" s="3" customFormat="1" ht="21.75">
      <c r="A16" s="26" t="s">
        <v>97</v>
      </c>
      <c r="B16" s="34">
        <v>65000</v>
      </c>
    </row>
    <row r="17" spans="1:2" s="3" customFormat="1" ht="21.75">
      <c r="A17" s="26" t="s">
        <v>155</v>
      </c>
      <c r="B17" s="34">
        <f>1440+15900+3888+4815+2700</f>
        <v>28743</v>
      </c>
    </row>
    <row r="18" spans="1:2" s="3" customFormat="1" ht="21.75">
      <c r="A18" s="38" t="s">
        <v>98</v>
      </c>
      <c r="B18" s="46">
        <v>90000</v>
      </c>
    </row>
    <row r="19" spans="1:2" ht="21.75">
      <c r="A19" s="39" t="s">
        <v>156</v>
      </c>
      <c r="B19" s="45"/>
    </row>
    <row r="20" spans="1:2" ht="21.75">
      <c r="A20" s="26" t="s">
        <v>146</v>
      </c>
      <c r="B20" s="47">
        <f>960+400+5100+380+420+1800+520+10980</f>
        <v>20560</v>
      </c>
    </row>
    <row r="21" spans="1:2" ht="21.75">
      <c r="A21" s="26" t="s">
        <v>147</v>
      </c>
      <c r="B21" s="47">
        <f>1550+4000</f>
        <v>5550</v>
      </c>
    </row>
    <row r="22" spans="1:2" ht="21.75">
      <c r="A22" s="54" t="s">
        <v>99</v>
      </c>
      <c r="B22" s="45"/>
    </row>
    <row r="23" spans="1:2" ht="21.75">
      <c r="A23" s="38" t="s">
        <v>162</v>
      </c>
      <c r="B23" s="46">
        <f>598+1320+39507+2950+2800+8400+2000+37381+1155+10090+15600+6800+11700+29100+98320+570+11656+8200+59487.86+4920+19900+9185+13366+6606+7800+8400+371.4+9360+24116+37330+99000+55260+2000+810+42923+4249+18755+59452+24550+54000+51725.26+63000+47700+11600+91000+53570+23026+45600+1900+99520+2569+15000+650+45000+48625+32000+37950+14000+6980+600+8420+35701+810+8775+3900+66306+1630+58000+24600+6360+17844+28400+9400+7600+85210+6300+8900+58833+6900+17400+2060+29000+83305+25000+18300+8250+2745+7337+14050+69000+64650+23886+7557+1692+52061.1+2058+58325+5360+8400+49538+78000</f>
        <v>2613866.62</v>
      </c>
    </row>
    <row r="24" spans="1:2" ht="21.75">
      <c r="A24" s="55" t="s">
        <v>161</v>
      </c>
      <c r="B24" s="47"/>
    </row>
    <row r="25" spans="1:2" ht="21.75">
      <c r="A25" s="54" t="s">
        <v>163</v>
      </c>
      <c r="B25" s="61">
        <v>25000</v>
      </c>
    </row>
    <row r="26" spans="1:2" ht="21.75">
      <c r="A26" s="57" t="s">
        <v>100</v>
      </c>
      <c r="B26" s="35"/>
    </row>
    <row r="27" spans="1:2" s="3" customFormat="1" ht="21.75">
      <c r="A27" s="26" t="s">
        <v>143</v>
      </c>
      <c r="B27" s="34"/>
    </row>
    <row r="28" spans="1:2" s="3" customFormat="1" ht="21.75">
      <c r="A28" s="26" t="s">
        <v>142</v>
      </c>
      <c r="B28" s="34">
        <f>7560+9540+4726+1440+9000+3840+41730+7740+5832+3348+3240+1940+98000+2484+864+36400+5508+8500+6048+4104+1188+2700+4212+1944+13440</f>
        <v>285328</v>
      </c>
    </row>
    <row r="29" spans="1:2" s="3" customFormat="1" ht="21.75">
      <c r="A29" s="54" t="s">
        <v>148</v>
      </c>
      <c r="B29" s="34">
        <v>39820</v>
      </c>
    </row>
    <row r="30" spans="1:2" s="3" customFormat="1" ht="21.75">
      <c r="A30" s="26" t="s">
        <v>152</v>
      </c>
      <c r="B30" s="34">
        <f>6264+1944+19600+38091</f>
        <v>65899</v>
      </c>
    </row>
    <row r="31" spans="1:2" s="3" customFormat="1" ht="21.75">
      <c r="A31" s="54" t="s">
        <v>101</v>
      </c>
      <c r="B31" s="34"/>
    </row>
    <row r="32" spans="1:2" s="3" customFormat="1" ht="21.75">
      <c r="A32" s="26" t="s">
        <v>102</v>
      </c>
      <c r="B32" s="34">
        <v>95000</v>
      </c>
    </row>
    <row r="33" spans="1:2" s="3" customFormat="1" ht="21.75">
      <c r="A33" s="24" t="s">
        <v>126</v>
      </c>
      <c r="B33" s="34">
        <f>35000+84326+2000+3450+4900</f>
        <v>129676</v>
      </c>
    </row>
    <row r="34" spans="1:2" s="3" customFormat="1" ht="21.75">
      <c r="A34" s="24" t="s">
        <v>129</v>
      </c>
      <c r="B34" s="34">
        <v>75000</v>
      </c>
    </row>
    <row r="35" spans="1:2" s="3" customFormat="1" ht="21.75">
      <c r="A35" s="24" t="s">
        <v>151</v>
      </c>
      <c r="B35" s="34">
        <f>1420+1875+3318.07+6500+2738+15450+3000+6780+790+8750+19350+8750+34830+11535+8550+8550+2700+1500+1100+4930+6300+28530+49300+3050+1960+7780+2748.5+5640+9660+723+736.5+1630+1699+2090+2689+3600+3470+2395+6000+3000+774.5+1570+7380+2500+8788.98+2857.5+10500+9880+1520</f>
        <v>341188.05</v>
      </c>
    </row>
    <row r="36" spans="1:2" s="3" customFormat="1" ht="21.75">
      <c r="A36" s="54" t="s">
        <v>104</v>
      </c>
      <c r="B36" s="34"/>
    </row>
    <row r="37" spans="1:2" s="3" customFormat="1" ht="21.75">
      <c r="A37" s="26" t="s">
        <v>157</v>
      </c>
      <c r="B37" s="50">
        <f>8000+1300+1800+5400+5400+3840+7510+15160+3600+6000+7810+3930+12070+11000+44762+9000+1800+2500+14900+7200+2200+14800+1800+7200+7900+2500+1800+5916+9845+6710+3960+7890+2590+7000+7910+7640+7410+7410+5290+5232+4292+23500+9000+9000+5500+3600+4530+7910+18000+5340+7600+5340+14000+600+7750+7750+10680+8400+9250+3500+5000+41730+39500+5870+13290+8750+8500+8740+8720+15200+7472+24000+7700+7100+4000+2200+2200+5000+4830+4830+3220+3400+2500+4040+5000+1200+20680+3600+3600+3600+9760+4280+17138.78+2910+2740+2740+2790+9400+2890+9100+5500+50780+3020+4390+10560+3560+9100+3220+17600+6050</f>
        <v>914527.78</v>
      </c>
    </row>
    <row r="38" spans="1:2" s="3" customFormat="1" ht="21.75">
      <c r="A38" s="54" t="s">
        <v>105</v>
      </c>
      <c r="B38" s="46"/>
    </row>
    <row r="39" spans="1:2" s="3" customFormat="1" ht="21.75">
      <c r="A39" s="54" t="s">
        <v>103</v>
      </c>
      <c r="B39" s="47"/>
    </row>
    <row r="40" spans="1:2" s="3" customFormat="1" ht="21.75">
      <c r="A40" s="26" t="s">
        <v>106</v>
      </c>
      <c r="B40" s="34">
        <f>40000+1605</f>
        <v>41605</v>
      </c>
    </row>
    <row r="41" spans="1:2" ht="21.75">
      <c r="A41" s="26" t="s">
        <v>107</v>
      </c>
      <c r="B41" s="34">
        <f>98000+44000+83800+44900+31000</f>
        <v>301700</v>
      </c>
    </row>
    <row r="42" spans="1:2" ht="21.75">
      <c r="A42" s="54" t="s">
        <v>108</v>
      </c>
      <c r="B42" s="35"/>
    </row>
    <row r="43" spans="1:2" ht="21.75">
      <c r="A43" s="26" t="s">
        <v>109</v>
      </c>
      <c r="B43" s="35"/>
    </row>
    <row r="44" spans="1:2" ht="23.25">
      <c r="A44" s="6" t="s">
        <v>53</v>
      </c>
      <c r="B44" s="34">
        <f>SUM(B5:B43)</f>
        <v>6054114.2</v>
      </c>
    </row>
  </sheetData>
  <mergeCells count="1">
    <mergeCell ref="A1:B1"/>
  </mergeCells>
  <printOptions/>
  <pageMargins left="0.44" right="0.28" top="0.69" bottom="0.47" header="0.5" footer="0.2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9" sqref="D9"/>
    </sheetView>
  </sheetViews>
  <sheetFormatPr defaultColWidth="9.140625" defaultRowHeight="12.75"/>
  <cols>
    <col min="1" max="1" width="70.7109375" style="0" bestFit="1" customWidth="1"/>
    <col min="2" max="2" width="16.28125" style="4" customWidth="1"/>
    <col min="3" max="3" width="11.28125" style="0" bestFit="1" customWidth="1"/>
  </cols>
  <sheetData>
    <row r="1" spans="1:2" ht="23.25">
      <c r="A1" s="65" t="s">
        <v>171</v>
      </c>
      <c r="B1" s="65"/>
    </row>
    <row r="2" spans="1:2" s="1" customFormat="1" ht="23.25">
      <c r="A2" s="6" t="s">
        <v>2</v>
      </c>
      <c r="B2" s="7" t="s">
        <v>3</v>
      </c>
    </row>
    <row r="3" spans="1:2" s="1" customFormat="1" ht="23.25">
      <c r="A3" s="56" t="s">
        <v>110</v>
      </c>
      <c r="B3" s="40"/>
    </row>
    <row r="4" spans="1:2" s="1" customFormat="1" ht="23.25">
      <c r="A4" s="54" t="s">
        <v>111</v>
      </c>
      <c r="B4" s="41"/>
    </row>
    <row r="5" spans="1:2" s="1" customFormat="1" ht="23.25">
      <c r="A5" s="26" t="s">
        <v>144</v>
      </c>
      <c r="B5" s="7" t="s">
        <v>112</v>
      </c>
    </row>
    <row r="6" spans="1:2" s="1" customFormat="1" ht="23.25">
      <c r="A6" s="26" t="s">
        <v>145</v>
      </c>
      <c r="B6" s="40">
        <f>62500+70970</f>
        <v>133470</v>
      </c>
    </row>
    <row r="7" spans="1:2" s="1" customFormat="1" ht="23.25">
      <c r="A7" s="52" t="s">
        <v>113</v>
      </c>
      <c r="B7" s="40"/>
    </row>
    <row r="8" spans="1:3" s="1" customFormat="1" ht="23.25">
      <c r="A8" s="52" t="s">
        <v>114</v>
      </c>
      <c r="B8" s="48"/>
      <c r="C8" s="3"/>
    </row>
    <row r="9" spans="1:3" s="1" customFormat="1" ht="23.25">
      <c r="A9" s="58" t="s">
        <v>149</v>
      </c>
      <c r="B9" s="49">
        <v>42180</v>
      </c>
      <c r="C9" s="3"/>
    </row>
    <row r="10" spans="1:3" s="1" customFormat="1" ht="23.25">
      <c r="A10" s="57" t="s">
        <v>150</v>
      </c>
      <c r="B10" s="49" t="s">
        <v>112</v>
      </c>
      <c r="C10" s="3"/>
    </row>
    <row r="11" spans="1:3" s="1" customFormat="1" ht="23.25">
      <c r="A11" s="52" t="s">
        <v>115</v>
      </c>
      <c r="B11" s="49"/>
      <c r="C11" s="3"/>
    </row>
    <row r="12" spans="1:3" ht="21.75">
      <c r="A12" s="27" t="s">
        <v>116</v>
      </c>
      <c r="B12" s="34">
        <v>647500</v>
      </c>
      <c r="C12" s="3"/>
    </row>
    <row r="13" spans="1:2" ht="21.75">
      <c r="A13" s="27" t="s">
        <v>130</v>
      </c>
      <c r="B13" s="50">
        <f>140210+143080+136948+149580+159552+147364+150688+155120+156228+148472+160660</f>
        <v>1647902</v>
      </c>
    </row>
    <row r="14" spans="1:3" ht="21.75">
      <c r="A14" s="36" t="s">
        <v>53</v>
      </c>
      <c r="B14" s="34">
        <f>SUM(B5:B13)</f>
        <v>2471052</v>
      </c>
      <c r="C14" s="3"/>
    </row>
    <row r="15" spans="1:3" ht="21.75">
      <c r="A15" s="3"/>
      <c r="B15" s="23"/>
      <c r="C15" s="3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D9" sqref="D9"/>
    </sheetView>
  </sheetViews>
  <sheetFormatPr defaultColWidth="9.140625" defaultRowHeight="12.75"/>
  <cols>
    <col min="1" max="1" width="70.7109375" style="0" bestFit="1" customWidth="1"/>
    <col min="2" max="2" width="20.28125" style="4" customWidth="1"/>
  </cols>
  <sheetData>
    <row r="1" ht="12.75" hidden="1">
      <c r="A1" s="2"/>
    </row>
    <row r="2" ht="12.75" hidden="1">
      <c r="A2" s="2"/>
    </row>
    <row r="3" ht="12.75" hidden="1">
      <c r="A3" s="2"/>
    </row>
    <row r="4" ht="12.75" hidden="1"/>
    <row r="5" ht="12.75" hidden="1"/>
    <row r="6" ht="12.75" hidden="1"/>
    <row r="7" spans="1:2" ht="23.25">
      <c r="A7" s="65" t="s">
        <v>172</v>
      </c>
      <c r="B7" s="65"/>
    </row>
    <row r="8" spans="1:2" s="1" customFormat="1" ht="23.25">
      <c r="A8" s="6" t="s">
        <v>2</v>
      </c>
      <c r="B8" s="7" t="s">
        <v>3</v>
      </c>
    </row>
    <row r="9" spans="1:2" s="1" customFormat="1" ht="23.25">
      <c r="A9" s="38" t="s">
        <v>118</v>
      </c>
      <c r="B9" s="40"/>
    </row>
    <row r="10" spans="1:2" s="1" customFormat="1" ht="23.25">
      <c r="A10" s="39" t="s">
        <v>117</v>
      </c>
      <c r="B10" s="41"/>
    </row>
    <row r="11" spans="1:2" s="1" customFormat="1" ht="23.25">
      <c r="A11" s="26" t="s">
        <v>119</v>
      </c>
      <c r="B11" s="41"/>
    </row>
    <row r="12" spans="1:2" s="1" customFormat="1" ht="23.25">
      <c r="A12" s="54" t="s">
        <v>120</v>
      </c>
      <c r="B12" s="41"/>
    </row>
    <row r="13" spans="1:2" s="1" customFormat="1" ht="23.25">
      <c r="A13" s="27" t="s">
        <v>121</v>
      </c>
      <c r="B13" s="41">
        <v>51200</v>
      </c>
    </row>
    <row r="14" spans="1:2" s="1" customFormat="1" ht="23.25">
      <c r="A14" s="54" t="s">
        <v>122</v>
      </c>
      <c r="B14" s="42">
        <f>14920+33300</f>
        <v>48220</v>
      </c>
    </row>
    <row r="15" spans="1:2" s="1" customFormat="1" ht="23.25">
      <c r="A15" s="57" t="s">
        <v>128</v>
      </c>
      <c r="B15" s="7">
        <f>4500+900+672</f>
        <v>6072</v>
      </c>
    </row>
    <row r="16" spans="1:2" ht="21.75">
      <c r="A16" s="57" t="s">
        <v>123</v>
      </c>
      <c r="B16" s="33"/>
    </row>
    <row r="17" spans="1:2" ht="21.75">
      <c r="A17" s="54" t="s">
        <v>124</v>
      </c>
      <c r="B17" s="43"/>
    </row>
    <row r="18" spans="1:2" ht="21.75">
      <c r="A18" s="59" t="s">
        <v>125</v>
      </c>
      <c r="B18" s="37"/>
    </row>
    <row r="19" spans="1:2" ht="23.25">
      <c r="A19" s="6" t="s">
        <v>53</v>
      </c>
      <c r="B19" s="34">
        <f>SUM(B13:B18)</f>
        <v>105492</v>
      </c>
    </row>
  </sheetData>
  <mergeCells count="1">
    <mergeCell ref="A7:B7"/>
  </mergeCells>
  <printOptions/>
  <pageMargins left="0.75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34">
      <selection activeCell="D9" sqref="D9"/>
    </sheetView>
  </sheetViews>
  <sheetFormatPr defaultColWidth="9.140625" defaultRowHeight="12.75"/>
  <cols>
    <col min="1" max="1" width="9.28125" style="1" customWidth="1"/>
    <col min="2" max="2" width="8.421875" style="1" customWidth="1"/>
    <col min="3" max="3" width="69.57421875" style="1" customWidth="1"/>
    <col min="4" max="4" width="13.421875" style="10" customWidth="1"/>
    <col min="5" max="16384" width="9.140625" style="1" customWidth="1"/>
  </cols>
  <sheetData>
    <row r="1" spans="1:4" ht="23.25" customHeight="1" hidden="1">
      <c r="A1" s="66" t="s">
        <v>192</v>
      </c>
      <c r="B1" s="66"/>
      <c r="C1" s="66"/>
      <c r="D1" s="66"/>
    </row>
    <row r="2" spans="1:4" ht="23.25" customHeight="1" hidden="1">
      <c r="A2" s="66"/>
      <c r="B2" s="66"/>
      <c r="C2" s="66"/>
      <c r="D2" s="66"/>
    </row>
    <row r="3" spans="1:4" ht="23.25" customHeight="1" hidden="1">
      <c r="A3" s="66"/>
      <c r="B3" s="66"/>
      <c r="C3" s="66"/>
      <c r="D3" s="66"/>
    </row>
    <row r="4" spans="1:4" ht="23.25" customHeight="1" hidden="1">
      <c r="A4" s="66"/>
      <c r="B4" s="66"/>
      <c r="C4" s="66"/>
      <c r="D4" s="66"/>
    </row>
    <row r="5" spans="1:4" ht="23.25" customHeight="1" hidden="1">
      <c r="A5" s="66"/>
      <c r="B5" s="66"/>
      <c r="C5" s="66"/>
      <c r="D5" s="66"/>
    </row>
    <row r="6" spans="1:4" ht="23.25" customHeight="1" hidden="1">
      <c r="A6" s="66"/>
      <c r="B6" s="66"/>
      <c r="C6" s="66"/>
      <c r="D6" s="66"/>
    </row>
    <row r="7" spans="1:4" ht="23.25">
      <c r="A7" s="66"/>
      <c r="B7" s="66"/>
      <c r="C7" s="66"/>
      <c r="D7" s="66"/>
    </row>
    <row r="8" spans="1:4" ht="23.25">
      <c r="A8" s="6" t="s">
        <v>193</v>
      </c>
      <c r="B8" s="6" t="s">
        <v>194</v>
      </c>
      <c r="C8" s="6" t="s">
        <v>195</v>
      </c>
      <c r="D8" s="7" t="s">
        <v>3</v>
      </c>
    </row>
    <row r="9" spans="1:4" ht="23.25">
      <c r="A9" s="63" t="s">
        <v>196</v>
      </c>
      <c r="B9" s="64" t="s">
        <v>197</v>
      </c>
      <c r="C9" s="63" t="s">
        <v>198</v>
      </c>
      <c r="D9" s="9">
        <v>20000</v>
      </c>
    </row>
    <row r="10" spans="1:4" ht="23.25">
      <c r="A10" s="63" t="s">
        <v>196</v>
      </c>
      <c r="B10" s="64" t="s">
        <v>208</v>
      </c>
      <c r="C10" s="63" t="s">
        <v>200</v>
      </c>
      <c r="D10" s="9">
        <v>20000</v>
      </c>
    </row>
    <row r="11" spans="1:4" ht="23.25">
      <c r="A11" s="63" t="s">
        <v>199</v>
      </c>
      <c r="B11" s="64" t="s">
        <v>209</v>
      </c>
      <c r="C11" s="63" t="s">
        <v>201</v>
      </c>
      <c r="D11" s="9">
        <v>20000</v>
      </c>
    </row>
    <row r="12" spans="1:4" ht="23.25">
      <c r="A12" s="63" t="s">
        <v>199</v>
      </c>
      <c r="B12" s="64" t="s">
        <v>210</v>
      </c>
      <c r="C12" s="63" t="s">
        <v>202</v>
      </c>
      <c r="D12" s="9">
        <v>20000</v>
      </c>
    </row>
    <row r="13" spans="1:4" ht="23.25">
      <c r="A13" s="63" t="s">
        <v>199</v>
      </c>
      <c r="B13" s="64" t="s">
        <v>211</v>
      </c>
      <c r="C13" s="63" t="s">
        <v>203</v>
      </c>
      <c r="D13" s="9">
        <v>20000</v>
      </c>
    </row>
    <row r="14" spans="1:4" ht="23.25">
      <c r="A14" s="63" t="s">
        <v>199</v>
      </c>
      <c r="B14" s="64" t="s">
        <v>212</v>
      </c>
      <c r="C14" s="63" t="s">
        <v>204</v>
      </c>
      <c r="D14" s="9">
        <v>20000</v>
      </c>
    </row>
    <row r="15" spans="1:4" ht="23.25">
      <c r="A15" s="63" t="s">
        <v>205</v>
      </c>
      <c r="B15" s="64" t="s">
        <v>218</v>
      </c>
      <c r="C15" s="63" t="s">
        <v>206</v>
      </c>
      <c r="D15" s="9">
        <v>20000</v>
      </c>
    </row>
    <row r="16" spans="1:4" ht="23.25">
      <c r="A16" s="63" t="s">
        <v>207</v>
      </c>
      <c r="B16" s="64" t="s">
        <v>219</v>
      </c>
      <c r="C16" s="63" t="s">
        <v>213</v>
      </c>
      <c r="D16" s="9">
        <v>98000</v>
      </c>
    </row>
    <row r="17" spans="1:4" ht="23.25">
      <c r="A17" s="63" t="s">
        <v>215</v>
      </c>
      <c r="B17" s="64" t="s">
        <v>220</v>
      </c>
      <c r="C17" s="63" t="s">
        <v>214</v>
      </c>
      <c r="D17" s="9">
        <v>75200</v>
      </c>
    </row>
    <row r="18" spans="1:4" ht="23.25">
      <c r="A18" s="63" t="s">
        <v>216</v>
      </c>
      <c r="B18" s="64" t="s">
        <v>221</v>
      </c>
      <c r="C18" s="63" t="s">
        <v>226</v>
      </c>
      <c r="D18" s="9">
        <v>120000</v>
      </c>
    </row>
    <row r="19" spans="1:4" ht="23.25">
      <c r="A19" s="63" t="s">
        <v>217</v>
      </c>
      <c r="B19" s="64" t="s">
        <v>222</v>
      </c>
      <c r="C19" s="63" t="s">
        <v>227</v>
      </c>
      <c r="D19" s="9">
        <v>448000</v>
      </c>
    </row>
    <row r="20" spans="1:4" ht="23.25">
      <c r="A20" s="63" t="s">
        <v>229</v>
      </c>
      <c r="B20" s="64" t="s">
        <v>223</v>
      </c>
      <c r="C20" s="63" t="s">
        <v>228</v>
      </c>
      <c r="D20" s="9">
        <v>472000</v>
      </c>
    </row>
    <row r="21" spans="1:4" ht="23.25">
      <c r="A21" s="63" t="s">
        <v>230</v>
      </c>
      <c r="B21" s="64" t="s">
        <v>224</v>
      </c>
      <c r="C21" s="63" t="s">
        <v>234</v>
      </c>
      <c r="D21" s="9">
        <v>35000</v>
      </c>
    </row>
    <row r="22" spans="1:4" ht="23.25">
      <c r="A22" s="63" t="s">
        <v>230</v>
      </c>
      <c r="B22" s="64" t="s">
        <v>225</v>
      </c>
      <c r="C22" s="63" t="s">
        <v>235</v>
      </c>
      <c r="D22" s="9">
        <v>111000</v>
      </c>
    </row>
    <row r="23" spans="1:4" ht="23.25">
      <c r="A23" s="63" t="s">
        <v>230</v>
      </c>
      <c r="B23" s="64" t="s">
        <v>231</v>
      </c>
      <c r="C23" s="63" t="s">
        <v>235</v>
      </c>
      <c r="D23" s="9">
        <v>110000</v>
      </c>
    </row>
    <row r="24" spans="1:4" ht="23.25">
      <c r="A24" s="63" t="s">
        <v>230</v>
      </c>
      <c r="B24" s="64" t="s">
        <v>239</v>
      </c>
      <c r="C24" s="63" t="s">
        <v>236</v>
      </c>
      <c r="D24" s="9">
        <v>143000</v>
      </c>
    </row>
    <row r="25" spans="1:4" ht="23.25">
      <c r="A25" s="63" t="s">
        <v>230</v>
      </c>
      <c r="B25" s="64" t="s">
        <v>240</v>
      </c>
      <c r="C25" s="63" t="s">
        <v>236</v>
      </c>
      <c r="D25" s="9">
        <v>133000</v>
      </c>
    </row>
    <row r="26" spans="1:4" ht="23.25">
      <c r="A26" s="63" t="s">
        <v>238</v>
      </c>
      <c r="B26" s="64" t="s">
        <v>232</v>
      </c>
      <c r="C26" s="63" t="s">
        <v>247</v>
      </c>
      <c r="D26" s="9">
        <v>48000</v>
      </c>
    </row>
    <row r="27" spans="1:4" ht="23.25">
      <c r="A27" s="63" t="s">
        <v>279</v>
      </c>
      <c r="B27" s="64" t="s">
        <v>233</v>
      </c>
      <c r="C27" s="63" t="s">
        <v>246</v>
      </c>
      <c r="D27" s="9">
        <v>34800</v>
      </c>
    </row>
    <row r="28" spans="1:4" ht="23.25">
      <c r="A28" s="63" t="s">
        <v>279</v>
      </c>
      <c r="B28" s="64" t="s">
        <v>283</v>
      </c>
      <c r="C28" s="63" t="s">
        <v>246</v>
      </c>
      <c r="D28" s="9">
        <v>34800</v>
      </c>
    </row>
    <row r="29" spans="1:4" ht="23.25">
      <c r="A29" s="63" t="s">
        <v>280</v>
      </c>
      <c r="B29" s="64" t="s">
        <v>260</v>
      </c>
      <c r="C29" s="63" t="s">
        <v>241</v>
      </c>
      <c r="D29" s="9">
        <v>50000</v>
      </c>
    </row>
    <row r="30" spans="1:4" ht="23.25">
      <c r="A30" s="63" t="s">
        <v>281</v>
      </c>
      <c r="B30" s="64" t="s">
        <v>261</v>
      </c>
      <c r="C30" s="63" t="s">
        <v>242</v>
      </c>
      <c r="D30" s="9">
        <v>136200</v>
      </c>
    </row>
    <row r="31" spans="1:4" ht="23.25">
      <c r="A31" s="63" t="s">
        <v>282</v>
      </c>
      <c r="B31" s="64" t="s">
        <v>262</v>
      </c>
      <c r="C31" s="63" t="s">
        <v>243</v>
      </c>
      <c r="D31" s="9">
        <v>7000</v>
      </c>
    </row>
    <row r="32" spans="1:4" ht="23.25">
      <c r="A32" s="63" t="s">
        <v>282</v>
      </c>
      <c r="B32" s="64" t="s">
        <v>263</v>
      </c>
      <c r="C32" s="63" t="s">
        <v>244</v>
      </c>
      <c r="D32" s="9">
        <v>25000</v>
      </c>
    </row>
    <row r="33" spans="1:4" ht="23.25">
      <c r="A33" s="63" t="s">
        <v>282</v>
      </c>
      <c r="B33" s="64" t="s">
        <v>264</v>
      </c>
      <c r="C33" s="63" t="s">
        <v>245</v>
      </c>
      <c r="D33" s="9">
        <v>5000</v>
      </c>
    </row>
    <row r="34" spans="1:4" ht="23.25">
      <c r="A34" s="63" t="s">
        <v>282</v>
      </c>
      <c r="B34" s="64" t="s">
        <v>265</v>
      </c>
      <c r="C34" s="63" t="s">
        <v>296</v>
      </c>
      <c r="D34" s="9">
        <v>20000</v>
      </c>
    </row>
    <row r="35" spans="1:4" ht="23.25">
      <c r="A35" s="63" t="s">
        <v>284</v>
      </c>
      <c r="B35" s="64" t="s">
        <v>266</v>
      </c>
      <c r="C35" s="63" t="s">
        <v>295</v>
      </c>
      <c r="D35" s="9">
        <v>136200</v>
      </c>
    </row>
    <row r="36" spans="1:4" ht="23.25">
      <c r="A36" s="63" t="s">
        <v>284</v>
      </c>
      <c r="B36" s="64" t="s">
        <v>267</v>
      </c>
      <c r="C36" s="63" t="s">
        <v>294</v>
      </c>
      <c r="D36" s="9">
        <v>63760</v>
      </c>
    </row>
    <row r="37" spans="1:4" ht="23.25">
      <c r="A37" s="63" t="s">
        <v>285</v>
      </c>
      <c r="B37" s="64" t="s">
        <v>268</v>
      </c>
      <c r="C37" s="63" t="s">
        <v>248</v>
      </c>
      <c r="D37" s="9">
        <v>50000</v>
      </c>
    </row>
    <row r="38" spans="1:4" ht="23.25">
      <c r="A38" s="63" t="s">
        <v>286</v>
      </c>
      <c r="B38" s="64" t="s">
        <v>269</v>
      </c>
      <c r="C38" s="63" t="s">
        <v>249</v>
      </c>
      <c r="D38" s="9">
        <v>20000</v>
      </c>
    </row>
    <row r="39" spans="1:4" ht="23.25">
      <c r="A39" s="63" t="s">
        <v>287</v>
      </c>
      <c r="B39" s="64" t="s">
        <v>270</v>
      </c>
      <c r="C39" s="63" t="s">
        <v>250</v>
      </c>
      <c r="D39" s="9">
        <v>4000</v>
      </c>
    </row>
    <row r="40" spans="1:4" ht="23.25">
      <c r="A40" s="63" t="s">
        <v>288</v>
      </c>
      <c r="B40" s="64" t="s">
        <v>271</v>
      </c>
      <c r="C40" s="63" t="s">
        <v>251</v>
      </c>
      <c r="D40" s="9">
        <v>50000</v>
      </c>
    </row>
    <row r="41" spans="1:4" ht="23.25">
      <c r="A41" s="63" t="s">
        <v>288</v>
      </c>
      <c r="B41" s="64" t="s">
        <v>272</v>
      </c>
      <c r="C41" s="63" t="s">
        <v>252</v>
      </c>
      <c r="D41" s="9">
        <v>71750</v>
      </c>
    </row>
    <row r="42" spans="1:4" ht="23.25">
      <c r="A42" s="63" t="s">
        <v>289</v>
      </c>
      <c r="B42" s="64" t="s">
        <v>273</v>
      </c>
      <c r="C42" s="63" t="s">
        <v>253</v>
      </c>
      <c r="D42" s="9">
        <v>20000</v>
      </c>
    </row>
    <row r="43" spans="1:4" ht="23.25">
      <c r="A43" s="63" t="s">
        <v>289</v>
      </c>
      <c r="B43" s="64" t="s">
        <v>274</v>
      </c>
      <c r="C43" s="63" t="s">
        <v>254</v>
      </c>
      <c r="D43" s="9">
        <v>20000</v>
      </c>
    </row>
    <row r="44" spans="1:4" ht="23.25">
      <c r="A44" s="63" t="s">
        <v>289</v>
      </c>
      <c r="B44" s="64" t="s">
        <v>275</v>
      </c>
      <c r="C44" s="63" t="s">
        <v>255</v>
      </c>
      <c r="D44" s="9">
        <v>25000</v>
      </c>
    </row>
    <row r="45" spans="1:4" ht="23.25">
      <c r="A45" s="63" t="s">
        <v>289</v>
      </c>
      <c r="B45" s="64" t="s">
        <v>276</v>
      </c>
      <c r="C45" s="63" t="s">
        <v>256</v>
      </c>
      <c r="D45" s="9">
        <v>15000</v>
      </c>
    </row>
    <row r="46" spans="1:4" ht="23.25">
      <c r="A46" s="63" t="s">
        <v>291</v>
      </c>
      <c r="B46" s="64" t="s">
        <v>277</v>
      </c>
      <c r="C46" s="63" t="s">
        <v>257</v>
      </c>
      <c r="D46" s="9">
        <v>25000</v>
      </c>
    </row>
    <row r="47" spans="1:4" ht="23.25">
      <c r="A47" s="63" t="s">
        <v>292</v>
      </c>
      <c r="B47" s="64" t="s">
        <v>278</v>
      </c>
      <c r="C47" s="63" t="s">
        <v>258</v>
      </c>
      <c r="D47" s="9">
        <v>25000</v>
      </c>
    </row>
    <row r="48" spans="1:4" ht="23.25">
      <c r="A48" s="63" t="s">
        <v>293</v>
      </c>
      <c r="B48" s="64" t="s">
        <v>290</v>
      </c>
      <c r="C48" s="63" t="s">
        <v>259</v>
      </c>
      <c r="D48" s="9">
        <v>2000</v>
      </c>
    </row>
    <row r="49" spans="1:4" ht="23.25">
      <c r="A49" s="68" t="s">
        <v>53</v>
      </c>
      <c r="B49" s="68"/>
      <c r="C49" s="68"/>
      <c r="D49" s="9">
        <f>SUM(D9:D48)</f>
        <v>2773710</v>
      </c>
    </row>
  </sheetData>
  <mergeCells count="2">
    <mergeCell ref="A1:D7"/>
    <mergeCell ref="A49:C49"/>
  </mergeCells>
  <printOptions/>
  <pageMargins left="0.24" right="0.24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chamay</cp:lastModifiedBy>
  <cp:lastPrinted>2009-05-10T07:24:33Z</cp:lastPrinted>
  <dcterms:created xsi:type="dcterms:W3CDTF">2006-09-23T10:11:07Z</dcterms:created>
  <dcterms:modified xsi:type="dcterms:W3CDTF">2009-05-15T05:14:43Z</dcterms:modified>
  <cp:category/>
  <cp:version/>
  <cp:contentType/>
  <cp:contentStatus/>
</cp:coreProperties>
</file>